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ityofcharlotte.sharepoint.com/sites/HNS-HousingServices-MultifamilyDevelopment/Shared Documents/Multifamily Development/FY26-02 Winter/"/>
    </mc:Choice>
  </mc:AlternateContent>
  <xr:revisionPtr revIDLastSave="3" documentId="8_{0C2079DD-6497-4AF3-B15C-DDDD197B4E9E}" xr6:coauthVersionLast="47" xr6:coauthVersionMax="47" xr10:uidLastSave="{89D6265C-857B-4375-B489-CF81E27622B5}"/>
  <bookViews>
    <workbookView xWindow="-108" yWindow="-108" windowWidth="23256" windowHeight="12456" tabRatio="685" xr2:uid="{737B00D4-8319-4723-96CB-8E6CA17EC96E}"/>
  </bookViews>
  <sheets>
    <sheet name="Instructions" sheetId="14" r:id="rId1"/>
    <sheet name="Application" sheetId="4" r:id="rId2"/>
    <sheet name="Homeownership" sheetId="15" r:id="rId3"/>
    <sheet name="City Staff Use"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5" l="1"/>
  <c r="G16" i="15" s="1"/>
  <c r="M12" i="15"/>
  <c r="N12" i="15"/>
  <c r="O12" i="15"/>
  <c r="P12" i="15"/>
  <c r="Q12" i="15"/>
  <c r="R12" i="15"/>
  <c r="S12" i="15"/>
  <c r="T12" i="15"/>
  <c r="U12" i="15"/>
  <c r="V12" i="15"/>
  <c r="I13" i="15"/>
  <c r="M6" i="15" s="1"/>
  <c r="G15" i="15"/>
  <c r="G17" i="15"/>
  <c r="F18" i="15"/>
  <c r="G18" i="15"/>
  <c r="M18" i="15"/>
  <c r="F19" i="15"/>
  <c r="G19" i="15" s="1"/>
  <c r="G20" i="15"/>
  <c r="G21" i="15"/>
  <c r="G22" i="15"/>
  <c r="F23" i="15"/>
  <c r="H23" i="15" s="1"/>
  <c r="G23" i="15"/>
  <c r="G24" i="15"/>
  <c r="G26" i="15"/>
  <c r="G27" i="15"/>
  <c r="G28" i="15"/>
  <c r="G29" i="15"/>
  <c r="G30" i="15"/>
  <c r="F31" i="15"/>
  <c r="G31" i="15"/>
  <c r="F32" i="15"/>
  <c r="G32" i="15"/>
  <c r="F33" i="15"/>
  <c r="G33" i="15" s="1"/>
  <c r="F34" i="15"/>
  <c r="G34" i="15"/>
  <c r="F38" i="15"/>
  <c r="G38" i="15" s="1"/>
  <c r="G39" i="15"/>
  <c r="G40" i="15"/>
  <c r="G41" i="15"/>
  <c r="G42" i="15"/>
  <c r="F43" i="15"/>
  <c r="G43" i="15" s="1"/>
  <c r="G44" i="15"/>
  <c r="G45" i="15"/>
  <c r="H42" i="15" l="1"/>
  <c r="H41" i="15"/>
  <c r="H19" i="15"/>
  <c r="H27" i="15"/>
  <c r="H20" i="15"/>
  <c r="H31" i="15"/>
  <c r="V6" i="15"/>
  <c r="H45" i="15"/>
  <c r="H40" i="15"/>
  <c r="H21" i="15"/>
  <c r="U6" i="15"/>
  <c r="T6" i="15"/>
  <c r="H34" i="15"/>
  <c r="S6" i="15"/>
  <c r="H44" i="15"/>
  <c r="F25" i="15"/>
  <c r="H17" i="15"/>
  <c r="H15" i="15"/>
  <c r="R6" i="15"/>
  <c r="Q6" i="15"/>
  <c r="H26" i="15"/>
  <c r="H30" i="15"/>
  <c r="H39" i="15"/>
  <c r="H29" i="15"/>
  <c r="H18" i="15"/>
  <c r="P6" i="15"/>
  <c r="H43" i="15"/>
  <c r="H33" i="15"/>
  <c r="H16" i="15"/>
  <c r="O6" i="15"/>
  <c r="N6" i="15"/>
  <c r="H32" i="15"/>
  <c r="H22" i="15"/>
  <c r="F35" i="15"/>
  <c r="H24" i="15"/>
  <c r="H38" i="15"/>
  <c r="H28" i="15"/>
  <c r="I16" i="15" l="1"/>
  <c r="I33" i="15"/>
  <c r="I43" i="15"/>
  <c r="I44" i="15"/>
  <c r="I30" i="15"/>
  <c r="I28" i="15"/>
  <c r="I38" i="15"/>
  <c r="I17" i="15"/>
  <c r="I39" i="15"/>
  <c r="I34" i="15"/>
  <c r="I31" i="15"/>
  <c r="I22" i="15"/>
  <c r="I32" i="15"/>
  <c r="I18" i="15"/>
  <c r="I24" i="15"/>
  <c r="I29" i="15"/>
  <c r="I15" i="15"/>
  <c r="I19" i="15"/>
  <c r="I21" i="15"/>
  <c r="I45" i="15"/>
  <c r="I26" i="15"/>
  <c r="I41" i="15"/>
  <c r="I40" i="15"/>
  <c r="I20" i="15"/>
  <c r="I27" i="15"/>
  <c r="I42" i="15"/>
  <c r="G25" i="15"/>
  <c r="G35" i="15" s="1"/>
  <c r="H25" i="15"/>
  <c r="H35" i="15" s="1"/>
  <c r="I25" i="15"/>
  <c r="I23" i="15"/>
  <c r="S7" i="15" l="1"/>
  <c r="U7" i="15"/>
  <c r="V7" i="15"/>
  <c r="T7" i="15"/>
  <c r="M7" i="15"/>
  <c r="N7" i="15"/>
  <c r="O7" i="15"/>
  <c r="P7" i="15"/>
  <c r="Q7" i="15"/>
  <c r="R7" i="15"/>
  <c r="I35" i="15"/>
  <c r="R14" i="15" l="1"/>
  <c r="R13" i="15"/>
  <c r="R15" i="15" s="1"/>
  <c r="R17" i="15" s="1"/>
  <c r="R20" i="15" s="1"/>
  <c r="Q13" i="15"/>
  <c r="Q14" i="15"/>
  <c r="P13" i="15"/>
  <c r="P14" i="15"/>
  <c r="O13" i="15"/>
  <c r="O14" i="15"/>
  <c r="N14" i="15"/>
  <c r="N13" i="15"/>
  <c r="N15" i="15" s="1"/>
  <c r="N17" i="15" s="1"/>
  <c r="N20" i="15" s="1"/>
  <c r="M13" i="15"/>
  <c r="M14" i="15"/>
  <c r="T13" i="15"/>
  <c r="T14" i="15"/>
  <c r="V14" i="15"/>
  <c r="V13" i="15"/>
  <c r="V15" i="15" s="1"/>
  <c r="V17" i="15" s="1"/>
  <c r="V20" i="15" s="1"/>
  <c r="U14" i="15"/>
  <c r="U13" i="15"/>
  <c r="U15" i="15" s="1"/>
  <c r="U17" i="15" s="1"/>
  <c r="U20" i="15" s="1"/>
  <c r="S14" i="15"/>
  <c r="S13" i="15"/>
  <c r="S15" i="15" s="1"/>
  <c r="S17" i="15" s="1"/>
  <c r="S20" i="15" s="1"/>
  <c r="Q15" i="15" l="1"/>
  <c r="Q17" i="15" s="1"/>
  <c r="Q20" i="15" s="1"/>
  <c r="T15" i="15"/>
  <c r="T17" i="15" s="1"/>
  <c r="T20" i="15" s="1"/>
  <c r="M15" i="15"/>
  <c r="M17" i="15" s="1"/>
  <c r="M20" i="15" s="1"/>
  <c r="O15" i="15"/>
  <c r="O17" i="15" s="1"/>
  <c r="O20" i="15" s="1"/>
  <c r="P15" i="15"/>
  <c r="P17" i="15" s="1"/>
  <c r="P20" i="15" s="1"/>
  <c r="M22" i="15" l="1"/>
  <c r="F37" i="15" s="1"/>
  <c r="I37" i="15" l="1"/>
  <c r="F46" i="15"/>
  <c r="F47" i="15" s="1"/>
  <c r="G37" i="15"/>
  <c r="H37" i="15"/>
  <c r="G47" i="15" l="1"/>
  <c r="I47" i="15"/>
  <c r="H47" i="15"/>
  <c r="K235" i="4" l="1"/>
  <c r="G213" i="4"/>
  <c r="H245" i="4" s="1"/>
  <c r="G201" i="4"/>
  <c r="G195" i="4"/>
  <c r="H244" i="4" s="1"/>
  <c r="G187" i="4"/>
  <c r="H243" i="4" s="1"/>
  <c r="G177" i="4"/>
  <c r="H242" i="4" s="1"/>
  <c r="G165" i="4"/>
  <c r="H241" i="4" s="1"/>
  <c r="G161" i="4"/>
  <c r="H240" i="4" s="1"/>
  <c r="G158" i="4"/>
  <c r="H239" i="4" s="1"/>
  <c r="G219" i="4" l="1"/>
  <c r="I160" i="4" l="1"/>
  <c r="H246" i="4"/>
  <c r="I158" i="4"/>
  <c r="I179" i="4"/>
  <c r="I203" i="4"/>
  <c r="I219" i="4"/>
  <c r="I168" i="4"/>
  <c r="I164" i="4"/>
  <c r="I180" i="4"/>
  <c r="I216" i="4"/>
  <c r="I212" i="4"/>
  <c r="I185" i="4"/>
  <c r="I177" i="4"/>
  <c r="I174" i="4"/>
  <c r="I213" i="4"/>
  <c r="I209" i="4"/>
  <c r="I206" i="4"/>
  <c r="I162" i="4"/>
  <c r="I186" i="4"/>
  <c r="I175" i="4"/>
  <c r="I194" i="4"/>
  <c r="I214" i="4"/>
  <c r="I218" i="4"/>
  <c r="I191" i="4"/>
  <c r="I199" i="4"/>
  <c r="I215" i="4"/>
  <c r="I172" i="4"/>
  <c r="I188" i="4"/>
  <c r="I204" i="4"/>
  <c r="I192" i="4"/>
  <c r="I196" i="4"/>
  <c r="I189" i="4"/>
  <c r="I161" i="4"/>
  <c r="I205" i="4"/>
  <c r="I201" i="4"/>
  <c r="I193" i="4"/>
  <c r="I190" i="4"/>
  <c r="I170" i="4"/>
  <c r="I159" i="4"/>
  <c r="I198" i="4"/>
  <c r="I210" i="4"/>
  <c r="I167" i="4"/>
  <c r="I171" i="4"/>
  <c r="I207" i="4"/>
  <c r="I195" i="4"/>
  <c r="I211" i="4"/>
  <c r="I184" i="4"/>
  <c r="I176" i="4"/>
  <c r="I200" i="4"/>
  <c r="I173" i="4"/>
  <c r="I208" i="4"/>
  <c r="I169" i="4"/>
  <c r="I165" i="4"/>
  <c r="I197" i="4"/>
  <c r="I217" i="4"/>
  <c r="I166" i="4"/>
  <c r="I182" i="4"/>
  <c r="I178" i="4"/>
  <c r="I202" i="4"/>
  <c r="I163" i="4"/>
  <c r="I183" i="4"/>
  <c r="I187" i="4"/>
  <c r="I181" i="4"/>
  <c r="V134" i="4" l="1"/>
  <c r="T134" i="4"/>
  <c r="S134" i="4"/>
  <c r="R134" i="4"/>
  <c r="Q134" i="4"/>
  <c r="P134" i="4"/>
  <c r="O134" i="4"/>
  <c r="U133" i="4"/>
  <c r="U132" i="4"/>
  <c r="U131" i="4"/>
  <c r="U130" i="4"/>
  <c r="U129" i="4"/>
  <c r="D287" i="4"/>
  <c r="D286" i="4"/>
  <c r="D285" i="4"/>
  <c r="D284" i="4"/>
  <c r="D283" i="4"/>
  <c r="U134" i="4" l="1"/>
  <c r="H279" i="4"/>
  <c r="G288" i="4"/>
  <c r="L93" i="4"/>
  <c r="H236" i="4"/>
  <c r="H288" i="4"/>
  <c r="I288" i="4"/>
  <c r="J288" i="4"/>
  <c r="K288" i="4"/>
  <c r="L288" i="4"/>
  <c r="M288" i="4"/>
  <c r="N288" i="4"/>
  <c r="O288" i="4"/>
  <c r="P288" i="4"/>
  <c r="Q288" i="4"/>
  <c r="R288" i="4"/>
  <c r="S288" i="4"/>
  <c r="T288" i="4"/>
  <c r="U288" i="4"/>
  <c r="V288" i="4"/>
  <c r="W288" i="4"/>
  <c r="X288" i="4"/>
  <c r="Y288" i="4"/>
  <c r="Z288" i="4"/>
  <c r="I279" i="4" l="1"/>
  <c r="J279" i="4" s="1"/>
  <c r="K279" i="4" s="1"/>
  <c r="L279" i="4" s="1"/>
  <c r="M279" i="4" s="1"/>
  <c r="N279" i="4" s="1"/>
  <c r="O279" i="4" s="1"/>
  <c r="P279" i="4" s="1"/>
  <c r="Q279" i="4" s="1"/>
  <c r="R279" i="4" s="1"/>
  <c r="S279" i="4" s="1"/>
  <c r="T279" i="4" s="1"/>
  <c r="U279" i="4" s="1"/>
  <c r="V279" i="4" s="1"/>
  <c r="W279" i="4" s="1"/>
  <c r="X279" i="4" s="1"/>
  <c r="Y279" i="4" s="1"/>
  <c r="Z279" i="4" s="1"/>
  <c r="H266" i="4" l="1"/>
  <c r="I266" i="4" s="1"/>
  <c r="J266" i="4" s="1"/>
  <c r="K266" i="4" s="1"/>
  <c r="L266" i="4" s="1"/>
  <c r="M266" i="4" s="1"/>
  <c r="N266" i="4" s="1"/>
  <c r="O266" i="4" s="1"/>
  <c r="P266" i="4" s="1"/>
  <c r="Q266" i="4" s="1"/>
  <c r="R266" i="4" s="1"/>
  <c r="S266" i="4" s="1"/>
  <c r="T266" i="4" s="1"/>
  <c r="U266" i="4" s="1"/>
  <c r="V266" i="4" s="1"/>
  <c r="W266" i="4" s="1"/>
  <c r="X266" i="4" s="1"/>
  <c r="Y266" i="4" s="1"/>
  <c r="Z266" i="4" s="1"/>
  <c r="H267" i="4"/>
  <c r="I267" i="4" s="1"/>
  <c r="J267" i="4" s="1"/>
  <c r="K267" i="4" s="1"/>
  <c r="L267" i="4" s="1"/>
  <c r="M267" i="4" s="1"/>
  <c r="N267" i="4" s="1"/>
  <c r="O267" i="4" s="1"/>
  <c r="P267" i="4" s="1"/>
  <c r="Q267" i="4" s="1"/>
  <c r="R267" i="4" s="1"/>
  <c r="S267" i="4" s="1"/>
  <c r="T267" i="4" s="1"/>
  <c r="U267" i="4" s="1"/>
  <c r="V267" i="4" s="1"/>
  <c r="W267" i="4" s="1"/>
  <c r="X267" i="4" s="1"/>
  <c r="Y267" i="4" s="1"/>
  <c r="Z267" i="4" s="1"/>
  <c r="H268" i="4"/>
  <c r="I268" i="4" s="1"/>
  <c r="J268" i="4" s="1"/>
  <c r="K268" i="4" s="1"/>
  <c r="L268" i="4" s="1"/>
  <c r="M268" i="4" s="1"/>
  <c r="N268" i="4" s="1"/>
  <c r="O268" i="4" s="1"/>
  <c r="P268" i="4" s="1"/>
  <c r="Q268" i="4" s="1"/>
  <c r="R268" i="4" s="1"/>
  <c r="S268" i="4" s="1"/>
  <c r="T268" i="4" s="1"/>
  <c r="U268" i="4" s="1"/>
  <c r="V268" i="4" s="1"/>
  <c r="W268" i="4" s="1"/>
  <c r="X268" i="4" s="1"/>
  <c r="Y268" i="4" s="1"/>
  <c r="Z268" i="4" s="1"/>
  <c r="H269" i="4"/>
  <c r="I269" i="4" s="1"/>
  <c r="J269" i="4" s="1"/>
  <c r="K269" i="4" s="1"/>
  <c r="L269" i="4" s="1"/>
  <c r="M269" i="4" s="1"/>
  <c r="N269" i="4" s="1"/>
  <c r="O269" i="4" s="1"/>
  <c r="P269" i="4" s="1"/>
  <c r="Q269" i="4" s="1"/>
  <c r="R269" i="4" s="1"/>
  <c r="S269" i="4" s="1"/>
  <c r="T269" i="4" s="1"/>
  <c r="U269" i="4" s="1"/>
  <c r="V269" i="4" s="1"/>
  <c r="W269" i="4" s="1"/>
  <c r="X269" i="4" s="1"/>
  <c r="Y269" i="4" s="1"/>
  <c r="Z269" i="4" s="1"/>
  <c r="H270" i="4"/>
  <c r="I270" i="4" s="1"/>
  <c r="J270" i="4" s="1"/>
  <c r="K270" i="4" s="1"/>
  <c r="L270" i="4" s="1"/>
  <c r="M270" i="4" s="1"/>
  <c r="N270" i="4" s="1"/>
  <c r="O270" i="4" s="1"/>
  <c r="P270" i="4" s="1"/>
  <c r="Q270" i="4" s="1"/>
  <c r="R270" i="4" s="1"/>
  <c r="S270" i="4" s="1"/>
  <c r="T270" i="4" s="1"/>
  <c r="U270" i="4" s="1"/>
  <c r="V270" i="4" s="1"/>
  <c r="W270" i="4" s="1"/>
  <c r="X270" i="4" s="1"/>
  <c r="Y270" i="4" s="1"/>
  <c r="Z270" i="4" s="1"/>
  <c r="H271" i="4"/>
  <c r="I271" i="4" s="1"/>
  <c r="J271" i="4" s="1"/>
  <c r="K271" i="4" s="1"/>
  <c r="L271" i="4" s="1"/>
  <c r="M271" i="4" s="1"/>
  <c r="N271" i="4" s="1"/>
  <c r="O271" i="4" s="1"/>
  <c r="P271" i="4" s="1"/>
  <c r="Q271" i="4" s="1"/>
  <c r="R271" i="4" s="1"/>
  <c r="S271" i="4" s="1"/>
  <c r="T271" i="4" s="1"/>
  <c r="U271" i="4" s="1"/>
  <c r="V271" i="4" s="1"/>
  <c r="W271" i="4" s="1"/>
  <c r="X271" i="4" s="1"/>
  <c r="Y271" i="4" s="1"/>
  <c r="Z271" i="4" s="1"/>
  <c r="H274" i="4"/>
  <c r="I274" i="4" s="1"/>
  <c r="J274" i="4" s="1"/>
  <c r="K274" i="4" s="1"/>
  <c r="L274" i="4" s="1"/>
  <c r="M274" i="4" s="1"/>
  <c r="N274" i="4" s="1"/>
  <c r="O274" i="4" s="1"/>
  <c r="P274" i="4" s="1"/>
  <c r="Q274" i="4" s="1"/>
  <c r="R274" i="4" s="1"/>
  <c r="S274" i="4" s="1"/>
  <c r="T274" i="4" s="1"/>
  <c r="U274" i="4" s="1"/>
  <c r="V274" i="4" s="1"/>
  <c r="W274" i="4" s="1"/>
  <c r="X274" i="4" s="1"/>
  <c r="Y274" i="4" s="1"/>
  <c r="Z274" i="4" s="1"/>
  <c r="H265" i="4"/>
  <c r="G262" i="4"/>
  <c r="G263" i="4" s="1"/>
  <c r="H261" i="4"/>
  <c r="I261" i="4" s="1"/>
  <c r="J261" i="4" s="1"/>
  <c r="K261" i="4" s="1"/>
  <c r="L261" i="4" s="1"/>
  <c r="M261" i="4" s="1"/>
  <c r="N261" i="4" s="1"/>
  <c r="O261" i="4" s="1"/>
  <c r="P261" i="4" s="1"/>
  <c r="Q261" i="4" s="1"/>
  <c r="R261" i="4" s="1"/>
  <c r="S261" i="4" s="1"/>
  <c r="T261" i="4" s="1"/>
  <c r="U261" i="4" s="1"/>
  <c r="V261" i="4" s="1"/>
  <c r="W261" i="4" s="1"/>
  <c r="X261" i="4" s="1"/>
  <c r="Y261" i="4" s="1"/>
  <c r="Z261" i="4" s="1"/>
  <c r="H260" i="4"/>
  <c r="I260" i="4" s="1"/>
  <c r="J260" i="4" s="1"/>
  <c r="K260" i="4" s="1"/>
  <c r="L260" i="4" s="1"/>
  <c r="M260" i="4" s="1"/>
  <c r="N260" i="4" s="1"/>
  <c r="O260" i="4" s="1"/>
  <c r="P260" i="4" s="1"/>
  <c r="Q260" i="4" s="1"/>
  <c r="R260" i="4" s="1"/>
  <c r="S260" i="4" s="1"/>
  <c r="T260" i="4" s="1"/>
  <c r="U260" i="4" s="1"/>
  <c r="V260" i="4" s="1"/>
  <c r="W260" i="4" s="1"/>
  <c r="X260" i="4" s="1"/>
  <c r="Y260" i="4" s="1"/>
  <c r="Z260" i="4" s="1"/>
  <c r="Z262" i="4" l="1"/>
  <c r="Z263" i="4" s="1"/>
  <c r="K262" i="4"/>
  <c r="K263" i="4" s="1"/>
  <c r="J262" i="4"/>
  <c r="J263" i="4" s="1"/>
  <c r="Y262" i="4"/>
  <c r="Y263" i="4" s="1"/>
  <c r="X262" i="4"/>
  <c r="X263" i="4" s="1"/>
  <c r="W262" i="4"/>
  <c r="W263" i="4" s="1"/>
  <c r="V262" i="4"/>
  <c r="V263" i="4" s="1"/>
  <c r="T262" i="4"/>
  <c r="T263" i="4" s="1"/>
  <c r="S262" i="4"/>
  <c r="S263" i="4" s="1"/>
  <c r="R262" i="4"/>
  <c r="R263" i="4" s="1"/>
  <c r="P262" i="4"/>
  <c r="P263" i="4" s="1"/>
  <c r="O262" i="4"/>
  <c r="O263" i="4" s="1"/>
  <c r="N262" i="4"/>
  <c r="N263" i="4" s="1"/>
  <c r="M262" i="4"/>
  <c r="M263" i="4" s="1"/>
  <c r="L262" i="4"/>
  <c r="L263" i="4" s="1"/>
  <c r="I262" i="4"/>
  <c r="I263" i="4" s="1"/>
  <c r="H262" i="4"/>
  <c r="H263" i="4" s="1"/>
  <c r="U262" i="4"/>
  <c r="U263" i="4" s="1"/>
  <c r="Q262" i="4"/>
  <c r="Q263" i="4" s="1"/>
  <c r="I265" i="4"/>
  <c r="L134" i="4"/>
  <c r="K129" i="4"/>
  <c r="J134" i="4"/>
  <c r="I134" i="4"/>
  <c r="H134" i="4"/>
  <c r="G134" i="4"/>
  <c r="F134" i="4"/>
  <c r="E134" i="4"/>
  <c r="K133" i="4"/>
  <c r="K132" i="4"/>
  <c r="K131" i="4"/>
  <c r="K130" i="4"/>
  <c r="K134" i="4" l="1"/>
  <c r="G272" i="4"/>
  <c r="G275" i="4" s="1"/>
  <c r="G277" i="4" s="1"/>
  <c r="H272" i="4"/>
  <c r="H275" i="4" s="1"/>
  <c r="H277" i="4" s="1"/>
  <c r="H290" i="4" s="1"/>
  <c r="X272" i="4"/>
  <c r="I272" i="4"/>
  <c r="I275" i="4" s="1"/>
  <c r="I277" i="4" s="1"/>
  <c r="I281" i="4" s="1"/>
  <c r="Y272" i="4"/>
  <c r="M272" i="4"/>
  <c r="N272" i="4"/>
  <c r="O272" i="4"/>
  <c r="P272" i="4"/>
  <c r="Q272" i="4"/>
  <c r="R272" i="4"/>
  <c r="S272" i="4"/>
  <c r="T272" i="4"/>
  <c r="U272" i="4"/>
  <c r="V272" i="4"/>
  <c r="J272" i="4"/>
  <c r="Z272" i="4"/>
  <c r="W272" i="4"/>
  <c r="K272" i="4"/>
  <c r="L272" i="4"/>
  <c r="J265" i="4"/>
  <c r="I290" i="4" l="1"/>
  <c r="G290" i="4"/>
  <c r="G281" i="4"/>
  <c r="G292" i="4" s="1"/>
  <c r="H281" i="4"/>
  <c r="H292" i="4" s="1"/>
  <c r="I292" i="4"/>
  <c r="K265" i="4"/>
  <c r="J275" i="4"/>
  <c r="J277" i="4" s="1"/>
  <c r="J290" i="4" l="1"/>
  <c r="J281" i="4"/>
  <c r="J292" i="4" s="1"/>
  <c r="L265" i="4"/>
  <c r="K275" i="4"/>
  <c r="K277" i="4" s="1"/>
  <c r="K281" i="4" l="1"/>
  <c r="K292" i="4" s="1"/>
  <c r="K290" i="4"/>
  <c r="M265" i="4"/>
  <c r="L275" i="4"/>
  <c r="L277" i="4" s="1"/>
  <c r="L290" i="4" l="1"/>
  <c r="L281" i="4"/>
  <c r="L292" i="4" s="1"/>
  <c r="N265" i="4"/>
  <c r="M275" i="4"/>
  <c r="M277" i="4" s="1"/>
  <c r="M290" i="4" l="1"/>
  <c r="M281" i="4"/>
  <c r="M292" i="4" s="1"/>
  <c r="O265" i="4"/>
  <c r="N275" i="4"/>
  <c r="N277" i="4" s="1"/>
  <c r="N290" i="4" l="1"/>
  <c r="N281" i="4"/>
  <c r="N292" i="4" s="1"/>
  <c r="P265" i="4"/>
  <c r="O275" i="4"/>
  <c r="O277" i="4" s="1"/>
  <c r="O290" i="4" l="1"/>
  <c r="O281" i="4"/>
  <c r="O292" i="4" s="1"/>
  <c r="Q265" i="4"/>
  <c r="P275" i="4"/>
  <c r="P277" i="4" s="1"/>
  <c r="P290" i="4" l="1"/>
  <c r="P281" i="4"/>
  <c r="P292" i="4" s="1"/>
  <c r="R265" i="4"/>
  <c r="Q275" i="4"/>
  <c r="Q277" i="4" s="1"/>
  <c r="Q290" i="4" l="1"/>
  <c r="Q281" i="4"/>
  <c r="Q292" i="4" s="1"/>
  <c r="S265" i="4"/>
  <c r="R275" i="4"/>
  <c r="R277" i="4" s="1"/>
  <c r="R290" i="4" l="1"/>
  <c r="R281" i="4"/>
  <c r="R292" i="4" s="1"/>
  <c r="T265" i="4"/>
  <c r="S275" i="4"/>
  <c r="S277" i="4" s="1"/>
  <c r="S281" i="4" l="1"/>
  <c r="S292" i="4" s="1"/>
  <c r="S290" i="4"/>
  <c r="U265" i="4"/>
  <c r="T275" i="4"/>
  <c r="T277" i="4" s="1"/>
  <c r="T281" i="4" l="1"/>
  <c r="T292" i="4" s="1"/>
  <c r="T290" i="4"/>
  <c r="V265" i="4"/>
  <c r="U275" i="4"/>
  <c r="U277" i="4" s="1"/>
  <c r="U281" i="4" l="1"/>
  <c r="U292" i="4" s="1"/>
  <c r="U290" i="4"/>
  <c r="W265" i="4"/>
  <c r="V275" i="4"/>
  <c r="V277" i="4" s="1"/>
  <c r="V281" i="4" l="1"/>
  <c r="V292" i="4" s="1"/>
  <c r="V290" i="4"/>
  <c r="X265" i="4"/>
  <c r="W275" i="4"/>
  <c r="W277" i="4" s="1"/>
  <c r="W290" i="4" l="1"/>
  <c r="W281" i="4"/>
  <c r="W292" i="4" s="1"/>
  <c r="Y265" i="4"/>
  <c r="X275" i="4"/>
  <c r="X277" i="4" s="1"/>
  <c r="X290" i="4" l="1"/>
  <c r="X281" i="4"/>
  <c r="X292" i="4" s="1"/>
  <c r="Z265" i="4"/>
  <c r="Z275" i="4" s="1"/>
  <c r="Z277" i="4" s="1"/>
  <c r="Y275" i="4"/>
  <c r="Y277" i="4" s="1"/>
  <c r="Z290" i="4" l="1"/>
  <c r="Z281" i="4"/>
  <c r="Z292" i="4" s="1"/>
  <c r="Y290" i="4"/>
  <c r="Y281" i="4"/>
  <c r="Y29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Englehart</author>
  </authors>
  <commentList>
    <comment ref="H6" authorId="0" shapeId="0" xr:uid="{E5B63BE5-3483-426F-8406-39630B1F3664}">
      <text>
        <r>
          <rPr>
            <b/>
            <sz val="9"/>
            <color indexed="81"/>
            <rFont val="Tahoma"/>
            <family val="2"/>
          </rPr>
          <t>Legal name of primary project sponsor</t>
        </r>
      </text>
    </comment>
    <comment ref="H16" authorId="0" shapeId="0" xr:uid="{692D73C3-2D3E-4030-95AB-D4BCA1AFC110}">
      <text>
        <r>
          <rPr>
            <b/>
            <sz val="9"/>
            <color indexed="81"/>
            <rFont val="Tahoma"/>
            <family val="2"/>
          </rPr>
          <t>If development team includes a nonprofit and will be eligible for a property tax exemption, select "Yes"</t>
        </r>
      </text>
    </comment>
    <comment ref="H70" authorId="0" shapeId="0" xr:uid="{41C9950F-E0E3-47F4-8120-7C8224DD57AF}">
      <text>
        <r>
          <rPr>
            <b/>
            <sz val="9"/>
            <color indexed="81"/>
            <rFont val="Tahoma"/>
            <family val="2"/>
          </rPr>
          <t>Michael Englehart:</t>
        </r>
        <r>
          <rPr>
            <sz val="9"/>
            <color indexed="81"/>
            <rFont val="Tahoma"/>
            <family val="2"/>
          </rPr>
          <t xml:space="preserve">
E.g., City of Charlotte, Mecklenburg County</t>
        </r>
      </text>
    </comment>
    <comment ref="K225" authorId="0" shapeId="0" xr:uid="{99ED416D-EBFE-4D98-A597-E49262566DBF}">
      <text>
        <r>
          <rPr>
            <b/>
            <sz val="9"/>
            <color indexed="81"/>
            <rFont val="Tahoma"/>
            <family val="2"/>
          </rPr>
          <t>Michael Englehart:</t>
        </r>
        <r>
          <rPr>
            <sz val="9"/>
            <color indexed="81"/>
            <rFont val="Tahoma"/>
            <family val="2"/>
          </rPr>
          <t xml:space="preserve">
Loan term in years</t>
        </r>
      </text>
    </comment>
    <comment ref="L225" authorId="0" shapeId="0" xr:uid="{941D2BB2-3982-40A7-A54C-2DC26298FC10}">
      <text>
        <r>
          <rPr>
            <b/>
            <sz val="9"/>
            <color indexed="81"/>
            <rFont val="Tahoma"/>
            <family val="2"/>
          </rPr>
          <t>Michael Englehart:</t>
        </r>
        <r>
          <rPr>
            <sz val="9"/>
            <color indexed="81"/>
            <rFont val="Tahoma"/>
            <family val="2"/>
          </rPr>
          <t xml:space="preserve">
Amortization period in years. If a non-amortizing loan, enter "0"</t>
        </r>
      </text>
    </comment>
    <comment ref="M225" authorId="0" shapeId="0" xr:uid="{80884A79-4CF1-4071-9A6B-C827E64BFFA4}">
      <text>
        <r>
          <rPr>
            <b/>
            <sz val="9"/>
            <color indexed="81"/>
            <rFont val="Tahoma"/>
            <family val="2"/>
          </rPr>
          <t>Michael Englehart:</t>
        </r>
        <r>
          <rPr>
            <sz val="9"/>
            <color indexed="81"/>
            <rFont val="Tahoma"/>
            <family val="2"/>
          </rPr>
          <t xml:space="preserve">
Proposed lien position</t>
        </r>
      </text>
    </comment>
    <comment ref="N225" authorId="0" shapeId="0" xr:uid="{A2EEA109-1578-4907-9CED-71FBDAE2BD34}">
      <text>
        <r>
          <rPr>
            <b/>
            <sz val="9"/>
            <color indexed="81"/>
            <rFont val="Tahoma"/>
            <family val="2"/>
          </rPr>
          <t>Michael Englehart:</t>
        </r>
        <r>
          <rPr>
            <sz val="9"/>
            <color indexed="81"/>
            <rFont val="Tahoma"/>
            <family val="2"/>
          </rPr>
          <t xml:space="preserve">
Lender DSCR requirements, if applicable.</t>
        </r>
      </text>
    </comment>
    <comment ref="O225" authorId="0" shapeId="0" xr:uid="{71DEA001-B1E0-4C4B-AE0F-3F4BDE235A51}">
      <text>
        <r>
          <rPr>
            <b/>
            <sz val="9"/>
            <color indexed="81"/>
            <rFont val="Tahoma"/>
            <family val="2"/>
          </rPr>
          <t>Michael Englehart:</t>
        </r>
        <r>
          <rPr>
            <sz val="9"/>
            <color indexed="81"/>
            <rFont val="Tahoma"/>
            <family val="2"/>
          </rPr>
          <t xml:space="preserve">
 LIHTC equity pricing (e.g., $0.90), if applicable</t>
        </r>
      </text>
    </comment>
    <comment ref="Q439" authorId="0" shapeId="0" xr:uid="{4FD70CC7-0490-409A-8C9A-59F5032233FF}">
      <text>
        <r>
          <rPr>
            <b/>
            <sz val="9"/>
            <color indexed="81"/>
            <rFont val="Tahoma"/>
            <family val="2"/>
          </rPr>
          <t>Include date or projected date of final certificate of occupancy.</t>
        </r>
      </text>
    </comment>
  </commentList>
</comments>
</file>

<file path=xl/sharedStrings.xml><?xml version="1.0" encoding="utf-8"?>
<sst xmlns="http://schemas.openxmlformats.org/spreadsheetml/2006/main" count="611" uniqueCount="443">
  <si>
    <t>City of Charlotte Affordable Housing Funding Application</t>
  </si>
  <si>
    <r>
      <t xml:space="preserve">Instructions: </t>
    </r>
    <r>
      <rPr>
        <sz val="11"/>
        <color theme="1"/>
        <rFont val="Arial"/>
        <family val="2"/>
      </rPr>
      <t>This document establishes a uniform approach for developers when responding to city funding opportunities for affordable housing. To ensure a smooth and efficient evaluation process, kindly adhere to the following guidelines.</t>
    </r>
  </si>
  <si>
    <t>Response Key:</t>
  </si>
  <si>
    <t>A blue box indicates text entry.</t>
  </si>
  <si>
    <t>A green box indicates a drop down menu. Please select the most appropriate answer based on the options provided.</t>
  </si>
  <si>
    <t>An orange box indicates City staff data entry.</t>
  </si>
  <si>
    <t>A grey box indicates an automated calculation. Please do not enter data.</t>
  </si>
  <si>
    <t>Completeness of Response:</t>
  </si>
  <si>
    <t>Fully respond to each question. If a question does not pertain to your development request, please state "N/A." For instance, a homeownership applicant is not expected to respond to questions specifically relating to rental developments.</t>
  </si>
  <si>
    <t>Conciseness of Response:</t>
  </si>
  <si>
    <t>Please answer narrative prompts as concisely as possible. Do not exceed the response space provided.</t>
  </si>
  <si>
    <t>Do Not Refer to External Text:</t>
  </si>
  <si>
    <t>Please avoid referencing external text documents in your response. Provide all relevant text in this document and attach photos, graphics, or renderings to your submission in pdf format.</t>
  </si>
  <si>
    <t>Formatting:</t>
  </si>
  <si>
    <t>Maintain the original formatting within the application. This structure helps staff evalute your response with greater accuracy.</t>
  </si>
  <si>
    <t>A Note on Excel:</t>
  </si>
  <si>
    <t>Please note that Excel is not a word processor. To prevent any grammatical or spelling errors, applicants are encouraged to draft any narrative responses in Microsoft Word (or any other word processor) and paste them within the application.</t>
  </si>
  <si>
    <t xml:space="preserve">Questions: </t>
  </si>
  <si>
    <t>If you have any issues with the application, please contact:</t>
  </si>
  <si>
    <t xml:space="preserve">michael.englehart@charlottenc.gov </t>
  </si>
  <si>
    <t>Reminder: Please do not adjust structure or formatting.</t>
  </si>
  <si>
    <t>Applicant Information</t>
  </si>
  <si>
    <t xml:space="preserve">Full Legal Name of Applicant: </t>
  </si>
  <si>
    <t>[Enter Text]</t>
  </si>
  <si>
    <t>Federal Tax ID / Social Security Number:</t>
  </si>
  <si>
    <t>Legal Name of Holding Company:</t>
  </si>
  <si>
    <t>Street Address:</t>
  </si>
  <si>
    <t>City State Zip:</t>
  </si>
  <si>
    <t>Primary Contact Person:</t>
  </si>
  <si>
    <t>Title:</t>
  </si>
  <si>
    <t>Phone Number:</t>
  </si>
  <si>
    <t>E-mail:</t>
  </si>
  <si>
    <t>Is ownership entity a nonprofit?</t>
  </si>
  <si>
    <t>Is applicant an MWSBE?</t>
  </si>
  <si>
    <t>Project Team</t>
  </si>
  <si>
    <t>Other Development Partners</t>
  </si>
  <si>
    <t>(if applicable)</t>
  </si>
  <si>
    <t>General Contractor</t>
  </si>
  <si>
    <t>Affiliated w/ Developer?</t>
  </si>
  <si>
    <t>Property Management Company</t>
  </si>
  <si>
    <t>Right of First Refusal</t>
  </si>
  <si>
    <t>Who will hold the first right of refusal?</t>
  </si>
  <si>
    <t xml:space="preserve">If "Other Non-Profit," please provide name: </t>
  </si>
  <si>
    <t>Development Description</t>
  </si>
  <si>
    <t>Development Name:</t>
  </si>
  <si>
    <t>Production Type:</t>
  </si>
  <si>
    <t>Building Type:</t>
  </si>
  <si>
    <t>Project Type</t>
  </si>
  <si>
    <t>Primary Population Type:</t>
  </si>
  <si>
    <t>City</t>
  </si>
  <si>
    <t>State</t>
  </si>
  <si>
    <t>Zip Code</t>
  </si>
  <si>
    <t>Neighborhood Profile Area:</t>
  </si>
  <si>
    <t>Council District:</t>
  </si>
  <si>
    <t>Tax Parcel Number(s):</t>
  </si>
  <si>
    <t>Please enter individual PIDs without dashes (e.g., "12345678")</t>
  </si>
  <si>
    <t>Acreage :</t>
  </si>
  <si>
    <t xml:space="preserve">Site control type: </t>
  </si>
  <si>
    <t>Provide a detailed project description:</t>
  </si>
  <si>
    <t>[Enter text]</t>
  </si>
  <si>
    <t>Location</t>
  </si>
  <si>
    <t>Location Scores</t>
  </si>
  <si>
    <t>Proximity</t>
  </si>
  <si>
    <t>Access</t>
  </si>
  <si>
    <t>Change</t>
  </si>
  <si>
    <t>Diversity</t>
  </si>
  <si>
    <t>Cumulative</t>
  </si>
  <si>
    <t>Optional: Please provide any other locational information to support your application.</t>
  </si>
  <si>
    <t>Click here to access Housing Locational Tool</t>
  </si>
  <si>
    <t>Name</t>
  </si>
  <si>
    <t>Distance (miles)</t>
  </si>
  <si>
    <t>Nearest Transit 1</t>
  </si>
  <si>
    <t>Nearest Transit 2</t>
  </si>
  <si>
    <t>Nearest Grocery</t>
  </si>
  <si>
    <t>Nearest Primary Care Medical Facility</t>
  </si>
  <si>
    <t>Nearest Pharmacy</t>
  </si>
  <si>
    <t>Nearest Public School</t>
  </si>
  <si>
    <t>Other Area of Interest</t>
  </si>
  <si>
    <t>Development Schedule</t>
  </si>
  <si>
    <t>Site Control</t>
  </si>
  <si>
    <t>Bond Award/ Credit Award Date (if applicable)</t>
  </si>
  <si>
    <t>Close Financing</t>
  </si>
  <si>
    <t>Construction Start</t>
  </si>
  <si>
    <t>Construction Complete</t>
  </si>
  <si>
    <t>Lease Up Complete</t>
  </si>
  <si>
    <t>Income Set-Asides &amp; Rent Levels</t>
  </si>
  <si>
    <t>≤30% AMI</t>
  </si>
  <si>
    <t>≤40% AMI</t>
  </si>
  <si>
    <t>≤50% AMI</t>
  </si>
  <si>
    <t>≤60% AMI</t>
  </si>
  <si>
    <t>≤70% AMI</t>
  </si>
  <si>
    <t>≤80% AMI</t>
  </si>
  <si>
    <t>Aff. Total</t>
  </si>
  <si>
    <t>Market</t>
  </si>
  <si>
    <t>Eff.</t>
  </si>
  <si>
    <t>1BR</t>
  </si>
  <si>
    <t>2BR</t>
  </si>
  <si>
    <t>3BR</t>
  </si>
  <si>
    <t>4BR</t>
  </si>
  <si>
    <t>Total</t>
  </si>
  <si>
    <t>Populations Served (Enter Units Set Aside)</t>
  </si>
  <si>
    <t>Accessible Units</t>
  </si>
  <si>
    <t>General (no special use)</t>
  </si>
  <si>
    <t>Fully Accessible (Type A)</t>
  </si>
  <si>
    <t>Senior (55+)</t>
  </si>
  <si>
    <t>Adaptable (Type B)</t>
  </si>
  <si>
    <t>Senior (62+)</t>
  </si>
  <si>
    <t>Disabled (non-elderly)</t>
  </si>
  <si>
    <t>NOAH Only</t>
  </si>
  <si>
    <t>Homeless</t>
  </si>
  <si>
    <t>Units Currently Occupied</t>
  </si>
  <si>
    <t>Persons with HIV/AIDS</t>
  </si>
  <si>
    <t>Units Vacant</t>
  </si>
  <si>
    <t>Veterans</t>
  </si>
  <si>
    <t>Occupants to be relocated</t>
  </si>
  <si>
    <t>Relocation Onsite or Offsite</t>
  </si>
  <si>
    <t>Parking Spaces</t>
  </si>
  <si>
    <t>Sources &amp; Uses</t>
  </si>
  <si>
    <t>All funding sources listed below must be evidenced by a formal written commitment. Please be sure to list investor's name.</t>
  </si>
  <si>
    <t>Sources</t>
  </si>
  <si>
    <t>Amount</t>
  </si>
  <si>
    <t>Int. Rate</t>
  </si>
  <si>
    <t>Term</t>
  </si>
  <si>
    <t>Amort.</t>
  </si>
  <si>
    <t>Lien Pos.</t>
  </si>
  <si>
    <t>DSCR</t>
  </si>
  <si>
    <t>LIHTC $</t>
  </si>
  <si>
    <t>Please describe any additional proposed City of Charlotte funding terms.</t>
  </si>
  <si>
    <t>City of Charlotte</t>
  </si>
  <si>
    <t>LIHTC Equity</t>
  </si>
  <si>
    <t>Senior Debt</t>
  </si>
  <si>
    <t>NCHFA RPP Debt</t>
  </si>
  <si>
    <t>Other Debt</t>
  </si>
  <si>
    <t>Other Equity</t>
  </si>
  <si>
    <t>Other Grant</t>
  </si>
  <si>
    <t>Explain why City financing is needed and include any other sources of gap funding received or this project is pursuing.</t>
  </si>
  <si>
    <t>Deferred Developer Fee</t>
  </si>
  <si>
    <t>% Def</t>
  </si>
  <si>
    <t>Uses</t>
  </si>
  <si>
    <t>Acquisition</t>
  </si>
  <si>
    <t>Developer Fee</t>
  </si>
  <si>
    <t>Other</t>
  </si>
  <si>
    <t>Has this development received City funding support previously?</t>
  </si>
  <si>
    <t>If "Yes," please enter amount. Otherwise, leave blank.</t>
  </si>
  <si>
    <t>Are you willing to accept some or all requested funding support in the form of federal funding?</t>
  </si>
  <si>
    <t>Would you like to be considered for a City/County rental subsidy allocation?</t>
  </si>
  <si>
    <t>Would you like to be considered for a Project-Based Voucher allocation? [dependent on availability]</t>
  </si>
  <si>
    <t>Has a full debt restructuing under the Market to Market process (or similar HUD program) begun or been completed within the last 5 years?</t>
  </si>
  <si>
    <t>MWSBE Commitment (as %)</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</si>
  <si>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</si>
  <si>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</si>
  <si>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</si>
  <si>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</si>
  <si>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</si>
  <si>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</si>
  <si>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</si>
  <si>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</si>
  <si>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</si>
  <si>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</si>
  <si>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</si>
  <si>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</si>
  <si>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</si>
  <si>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</si>
  <si>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</si>
  <si>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</si>
  <si>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</si>
  <si>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</si>
  <si>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</si>
  <si>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</si>
  <si>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Gross Potential Rent (+2%)</t>
  </si>
  <si>
    <t>Other Income (+2%)</t>
  </si>
  <si>
    <t>Less Vacancy (7%)</t>
  </si>
  <si>
    <t>Effective Gross Income</t>
  </si>
  <si>
    <t>Administrative (+3%)</t>
  </si>
  <si>
    <t>Property Management (+3%)</t>
  </si>
  <si>
    <t>Utilities (+3%)</t>
  </si>
  <si>
    <t>Maintenance (+3%)</t>
  </si>
  <si>
    <t>Insurance (+3%)</t>
  </si>
  <si>
    <t>Property Taxes (+3%)</t>
  </si>
  <si>
    <t>Supportive Services (+3%)</t>
  </si>
  <si>
    <t>City Asset Mgmt Fee</t>
  </si>
  <si>
    <t>Ground Lease (if appl.)</t>
  </si>
  <si>
    <t>Other Expenses (+3%)</t>
  </si>
  <si>
    <t>Total Operating Expenses</t>
  </si>
  <si>
    <t>Net Operating Income</t>
  </si>
  <si>
    <t>Cash for Debt Service</t>
  </si>
  <si>
    <t>Total Debt Service</t>
  </si>
  <si>
    <t>Debt Service Coverage Ratio</t>
  </si>
  <si>
    <t>Net Cash Flow</t>
  </si>
  <si>
    <t>Provide a rationale for how you arrived at the property tax value use in your proforma.</t>
  </si>
  <si>
    <t>Enhanced Resident Services (Rental &amp; Supportive Housing Only)</t>
  </si>
  <si>
    <t>Name of Resident Services Provider 1</t>
  </si>
  <si>
    <t>Has an agreement w/ provider been executed?</t>
  </si>
  <si>
    <t>Scope of Services (select all that apply)</t>
  </si>
  <si>
    <t>Housing Stability &amp; Tenancy Support</t>
  </si>
  <si>
    <t>Health &amp; Wellness</t>
  </si>
  <si>
    <t>Economic Mobility &amp; Employment Support</t>
  </si>
  <si>
    <t>Youth &amp; Education Services</t>
  </si>
  <si>
    <t>Seniors or Special Needs Populations</t>
  </si>
  <si>
    <t>Community Building &amp; Engagement</t>
  </si>
  <si>
    <t>Legal &amp; Benefits Assistance</t>
  </si>
  <si>
    <t>Digital Access &amp; Literacy</t>
  </si>
  <si>
    <t>Please describe the scope, frequency, and delivery method of resident services to be provided, as well as how services will be funded, staffed, and sustained over time. Limit response to 500 words.</t>
  </si>
  <si>
    <t>Affordable Housing Funding Policy Alignment</t>
  </si>
  <si>
    <t>Please review the City’s Affordable Housing Funding Policy for additional information.</t>
  </si>
  <si>
    <t>The City of Charlotte encourages property management practices that reduce barriers to housing access. Please answer the questions below, without referencing external documents.</t>
  </si>
  <si>
    <t>Explain how your property management practices align with the City's goal of reducing barriers to housing access.</t>
  </si>
  <si>
    <t>Eviction Data</t>
  </si>
  <si>
    <t>If you organization does not track this data, please describe your approach to handling lease violations and rent non-payment, including any informal or preventative measures taken before pursuing eviction.</t>
  </si>
  <si>
    <t>Total number of developments managed:</t>
  </si>
  <si>
    <t>Total number of units managed:</t>
  </si>
  <si>
    <t>Total number of households served:</t>
  </si>
  <si>
    <t>Average length of tenancy in months:</t>
  </si>
  <si>
    <t>Total number of notices to vacate issued:</t>
  </si>
  <si>
    <t>Total number of formal evictions filed:</t>
  </si>
  <si>
    <t>Total number of court-ordered evictions executed:</t>
  </si>
  <si>
    <t>Previous Funding</t>
  </si>
  <si>
    <t>Please list any previous city funding awarded in the last 5 years.</t>
  </si>
  <si>
    <t>Development Name</t>
  </si>
  <si>
    <t>Funding Amount</t>
  </si>
  <si>
    <t>Award Date</t>
  </si>
  <si>
    <t>Status</t>
  </si>
  <si>
    <t>Legal &amp; Environmental</t>
  </si>
  <si>
    <t>Are there any known historically significant conditions?</t>
  </si>
  <si>
    <t xml:space="preserve">Describe any historically significant conditions requiring Historic Review. </t>
  </si>
  <si>
    <t>Are there any known environmentally significant site condition(s)?</t>
  </si>
  <si>
    <t>Do you have any outstanding judgments or litigation?</t>
  </si>
  <si>
    <t>Description of any environmentally significant site condition(s).</t>
  </si>
  <si>
    <t>Disclose any outstanding judgments or litigation. Provide an explanation for each item.</t>
  </si>
  <si>
    <t>UDO Affordable Housing Bonuses</t>
  </si>
  <si>
    <t>Energy Efficiency Bonus (Optional)</t>
  </si>
  <si>
    <t>Refer to Section 5 of the RFP Guidelines for additional details and description of services categories.</t>
  </si>
  <si>
    <t>Describe any UDO Affordable Housing Bonuses this development will seek.</t>
  </si>
  <si>
    <t>Please describe the proposed energy efficient efforts that go above and beyond what is required by building codes and NCHFA's design standards.</t>
  </si>
  <si>
    <t>Would you like to be considered for the 10% energy efficiency bonus?</t>
  </si>
  <si>
    <t>If "Yes," please indicate the amount of the funding request to support these efforts.</t>
  </si>
  <si>
    <t>Production Type</t>
  </si>
  <si>
    <t>New Construction</t>
  </si>
  <si>
    <t>Preservation</t>
  </si>
  <si>
    <t>Rehabilitation</t>
  </si>
  <si>
    <t>Building Type</t>
  </si>
  <si>
    <t>Multifamily</t>
  </si>
  <si>
    <t>Single Family</t>
  </si>
  <si>
    <t>Shelter</t>
  </si>
  <si>
    <t>Rental</t>
  </si>
  <si>
    <t>Homeownership</t>
  </si>
  <si>
    <t>Supportive Housing</t>
  </si>
  <si>
    <t>Population Serve</t>
  </si>
  <si>
    <t>General</t>
  </si>
  <si>
    <t>Seniors</t>
  </si>
  <si>
    <t>Special Needs</t>
  </si>
  <si>
    <t>LIHTC</t>
  </si>
  <si>
    <t>Resident Services</t>
  </si>
  <si>
    <t>Services for Seniors or Special Needs Populations</t>
  </si>
  <si>
    <t>Frequency</t>
  </si>
  <si>
    <t>On-Site</t>
  </si>
  <si>
    <t>Weekly</t>
  </si>
  <si>
    <t>Monthly</t>
  </si>
  <si>
    <t>Quarterly</t>
  </si>
  <si>
    <t>Under Construction</t>
  </si>
  <si>
    <t>Completed</t>
  </si>
  <si>
    <t>Owner</t>
  </si>
  <si>
    <t>Manager</t>
  </si>
  <si>
    <t>ETJ</t>
  </si>
  <si>
    <t>On-site</t>
  </si>
  <si>
    <t>Off-site</t>
  </si>
  <si>
    <t>N/A</t>
  </si>
  <si>
    <t>YES</t>
  </si>
  <si>
    <t>NO</t>
  </si>
  <si>
    <t>Fee Simple</t>
  </si>
  <si>
    <t>Ground Lease</t>
  </si>
  <si>
    <t>Land Trust</t>
  </si>
  <si>
    <t>Other Non-Profit</t>
  </si>
  <si>
    <t>Pre-Closing / Pre-Construction</t>
  </si>
  <si>
    <t>CO Date</t>
  </si>
  <si>
    <t>Proposed Unit Counts</t>
  </si>
  <si>
    <t>Proposed Gross Rents</t>
  </si>
  <si>
    <r>
      <t xml:space="preserve">In the section below, please describe resident services that go </t>
    </r>
    <r>
      <rPr>
        <i/>
        <u/>
        <sz val="10"/>
        <color theme="1"/>
        <rFont val="Arial"/>
        <family val="2"/>
      </rPr>
      <t>above and beyond</t>
    </r>
    <r>
      <rPr>
        <i/>
        <sz val="10"/>
        <color theme="1"/>
        <rFont val="Arial"/>
        <family val="2"/>
      </rPr>
      <t xml:space="preserve"> standard property management practices at any affordable housing development. 
Refer to Section 5 of the RFP Guidelines for additional details and description of services categories.</t>
    </r>
  </si>
  <si>
    <r>
      <rPr>
        <b/>
        <sz val="10"/>
        <color theme="1"/>
        <rFont val="Arial"/>
        <family val="2"/>
      </rPr>
      <t>Priority Populations</t>
    </r>
    <r>
      <rPr>
        <sz val="10"/>
        <color theme="1"/>
        <rFont val="Arial"/>
        <family val="2"/>
      </rPr>
      <t>: How does your proposal prioritize serving key populations, including lower-wage workers, public sector employees, and households at risk of displacement? Please detail any set-aside policies for vulnerable populations such as older adults, veterans, disabled persons, displaced households, students experiencing homelessness, youth aging out of foster care, re-entry individuals, and survivors of intimate partner violence. Limit response to 500 words.</t>
    </r>
  </si>
  <si>
    <r>
      <rPr>
        <b/>
        <sz val="10"/>
        <color theme="1"/>
        <rFont val="Arial"/>
        <family val="2"/>
      </rPr>
      <t>Location Priorities</t>
    </r>
    <r>
      <rPr>
        <sz val="10"/>
        <color theme="1"/>
        <rFont val="Arial"/>
        <family val="2"/>
      </rPr>
      <t>: How does your proposal align with location priorities to increase housing choice and create the greatest impact? Please describe how your development addresses factors such as alignment with the Comprehensive Plan place types and policy map, vulnerability to displacement, transit-oriented development opportunities, proximity to services, amenities, and job access. Highlight any considerations related to high housing location scores or neighborhood impact. Limit response to 500 words.</t>
    </r>
  </si>
  <si>
    <r>
      <rPr>
        <b/>
        <sz val="10"/>
        <color theme="1"/>
        <rFont val="Arial"/>
        <family val="2"/>
      </rPr>
      <t>Partnerships and Leverage</t>
    </r>
    <r>
      <rPr>
        <sz val="10"/>
        <color theme="1"/>
        <rFont val="Arial"/>
        <family val="2"/>
      </rPr>
      <t>: How does your proposal build partnerships and leverage resources to maximize affordability and improve quality of life for residents? Please detail any collaborations with public, private, and philanthropic entities, use of development allowances or incentives, and investments in services or infrastructure that enhance access to opportunities such as transportation, food, parks, or supportive housing initiatives. Limit response to 500 words.</t>
    </r>
  </si>
  <si>
    <r>
      <rPr>
        <b/>
        <sz val="10"/>
        <color theme="1"/>
        <rFont val="Arial"/>
        <family val="2"/>
      </rPr>
      <t>Innovation</t>
    </r>
    <r>
      <rPr>
        <sz val="10"/>
        <color theme="1"/>
        <rFont val="Arial"/>
        <family val="2"/>
      </rPr>
      <t>: Describe if/how your proposal reflects an innovative approach to affordable housing and responds to emerging or unique community needs. Explain what is new or underutilized about your approach, how it could be replicated or scaled in other contexts, and how it aligns with broader City priorities such as sustainability, mobility, or equity. Include any innovative ownership models, housing types, construction methods, or cost-saving strategies that are part of your proposal.</t>
    </r>
  </si>
  <si>
    <r>
      <t>Describe how your tenant screening criteria evaluates</t>
    </r>
    <r>
      <rPr>
        <b/>
        <sz val="10"/>
        <color theme="1"/>
        <rFont val="Arial"/>
        <family val="2"/>
      </rPr>
      <t xml:space="preserve"> credit history, eviction records, criminal background, </t>
    </r>
    <r>
      <rPr>
        <sz val="10"/>
        <color theme="1"/>
        <rFont val="Arial"/>
        <family val="2"/>
      </rPr>
      <t>and</t>
    </r>
    <r>
      <rPr>
        <b/>
        <sz val="10"/>
        <color theme="1"/>
        <rFont val="Arial"/>
        <family val="2"/>
      </rPr>
      <t xml:space="preserve"> income</t>
    </r>
    <r>
      <rPr>
        <sz val="10"/>
        <color theme="1"/>
        <rFont val="Arial"/>
        <family val="2"/>
      </rPr>
      <t>.</t>
    </r>
  </si>
  <si>
    <r>
      <t>Within the last 12 months, please provide data on the following (</t>
    </r>
    <r>
      <rPr>
        <u/>
        <sz val="10"/>
        <color theme="1"/>
        <rFont val="Arial"/>
        <family val="2"/>
      </rPr>
      <t>affordable developments only</t>
    </r>
    <r>
      <rPr>
        <sz val="10"/>
        <color theme="1"/>
        <rFont val="Arial"/>
        <family val="2"/>
      </rPr>
      <t>):</t>
    </r>
  </si>
  <si>
    <r>
      <t xml:space="preserve">Provide the legal land description. 
</t>
    </r>
    <r>
      <rPr>
        <i/>
        <sz val="10"/>
        <color theme="1"/>
        <rFont val="Arial"/>
        <family val="2"/>
      </rPr>
      <t>For extended descriptions, it is okay to exceed the space provided or reduce font size.</t>
    </r>
  </si>
  <si>
    <t>Operating Proforma</t>
  </si>
  <si>
    <t>Land acquired from public entity?</t>
  </si>
  <si>
    <t>Tenant Selection, Eligibility, and Stability</t>
  </si>
  <si>
    <t>Current Unit Counts (NOAH Acquisition Only)</t>
  </si>
  <si>
    <t>Current Gross Rents (NOAH Acquisition Only)</t>
  </si>
  <si>
    <t>Architect</t>
  </si>
  <si>
    <t>If so, who?</t>
  </si>
  <si>
    <t>Mecklenburg County</t>
  </si>
  <si>
    <t>Please describe applicant's experience in developing affordable housing.</t>
  </si>
  <si>
    <t>Proposed Affordability Period (years)</t>
  </si>
  <si>
    <t>Is a rezoning required?</t>
  </si>
  <si>
    <t>Community Engagement</t>
  </si>
  <si>
    <t>Date(s) of Community Meetings</t>
  </si>
  <si>
    <t>Submission Checklist:</t>
  </si>
  <si>
    <t>Outreach &amp; Marketing Plan</t>
  </si>
  <si>
    <t>Proof of Notification:</t>
  </si>
  <si>
    <t>All resident property owners within 300 ft.</t>
  </si>
  <si>
    <t>All neighborhood organizations within one mile</t>
  </si>
  <si>
    <t>Summary of Community Feedback</t>
  </si>
  <si>
    <t>Development Budget</t>
  </si>
  <si>
    <t>Site Improvements</t>
  </si>
  <si>
    <t>Construction</t>
  </si>
  <si>
    <t>Professional Fees</t>
  </si>
  <si>
    <t>Construction Finance</t>
  </si>
  <si>
    <t>Permanent Finance</t>
  </si>
  <si>
    <t>Reserves</t>
  </si>
  <si>
    <t>ACQUISITION</t>
  </si>
  <si>
    <t>Build Acquisition</t>
  </si>
  <si>
    <t>Land Acquisition</t>
  </si>
  <si>
    <t>SITE IMPROVEMENTS</t>
  </si>
  <si>
    <t>Demolition</t>
  </si>
  <si>
    <t>On-Site Imp.</t>
  </si>
  <si>
    <t>Off-Site Imp.</t>
  </si>
  <si>
    <t>CONSTRUCTION</t>
  </si>
  <si>
    <t>General Requirements</t>
  </si>
  <si>
    <t>Contractor Overhead</t>
  </si>
  <si>
    <t>Contractor Profit</t>
  </si>
  <si>
    <t>P &amp; P Bond or LOC</t>
  </si>
  <si>
    <t>Contingency</t>
  </si>
  <si>
    <t>Permits &amp; Impact Fees</t>
  </si>
  <si>
    <t>Furnishings</t>
  </si>
  <si>
    <t>Relocation</t>
  </si>
  <si>
    <t xml:space="preserve">Other </t>
  </si>
  <si>
    <t>PROFESSIONAL FEES</t>
  </si>
  <si>
    <t>Architect &amp; Engineer</t>
  </si>
  <si>
    <t>Real Estate Legal</t>
  </si>
  <si>
    <t>Consultants</t>
  </si>
  <si>
    <t>Environmental</t>
  </si>
  <si>
    <t>Cost Certification</t>
  </si>
  <si>
    <t>Accounting</t>
  </si>
  <si>
    <t>Survey</t>
  </si>
  <si>
    <t>CONSTRUCTION FINANCE</t>
  </si>
  <si>
    <t>Title and Recording</t>
  </si>
  <si>
    <t>Constr. Interest</t>
  </si>
  <si>
    <t>Constr. Loan Fees</t>
  </si>
  <si>
    <t>Appraisal</t>
  </si>
  <si>
    <t>Market Study</t>
  </si>
  <si>
    <t>Lender Legal</t>
  </si>
  <si>
    <t>PERMANENT FINANCE</t>
  </si>
  <si>
    <t>Perm. Loan Fees</t>
  </si>
  <si>
    <t>Credit Enhancement</t>
  </si>
  <si>
    <t>SOFT COSTS</t>
  </si>
  <si>
    <t>Property Taxes</t>
  </si>
  <si>
    <t>Constr. Insurance</t>
  </si>
  <si>
    <t>Other Depreciable Soft</t>
  </si>
  <si>
    <t>Tax Credit Appl. Fee</t>
  </si>
  <si>
    <t>Tax Credit Mon. Fee</t>
  </si>
  <si>
    <t>Marketing Expense</t>
  </si>
  <si>
    <t>Organizational Exp.</t>
  </si>
  <si>
    <t>Other Amort. Soft</t>
  </si>
  <si>
    <t>Syndication Expense</t>
  </si>
  <si>
    <t>Tax Opinion</t>
  </si>
  <si>
    <t>Rentup Expense</t>
  </si>
  <si>
    <t>RESERVES</t>
  </si>
  <si>
    <t>Rentup Reserve</t>
  </si>
  <si>
    <t>Operating Reserve</t>
  </si>
  <si>
    <t>Bond D/S  Reserve</t>
  </si>
  <si>
    <t>Working Capital</t>
  </si>
  <si>
    <t>DEVELOPMENT COST</t>
  </si>
  <si>
    <t>Total Development Cost</t>
  </si>
  <si>
    <t>Replacement Reserves (+3%)</t>
  </si>
  <si>
    <r>
      <t xml:space="preserve">Narrative: </t>
    </r>
    <r>
      <rPr>
        <sz val="10"/>
        <rFont val="Arial"/>
        <family val="2"/>
      </rPr>
      <t>Applicants are encouraged to provide a brief narrative explanation of the development budget below, highlighting any notable variances, unique cost drives, or deviations from typical benchmarks. The purpose of this section is to help staff understand project-specific factors that influence costs--whether higher or lower than expected.
Narratives should address, as applicable:
- Any line items that appear unusually high or low compared to standard affordable housing development costs;
- Site-specific challenges or conditions (e.g., environmental remediation, topography, infrastructure needs);
- Design choices or construction methods that affect costs (e.g., sustainable materials, modular construction, historic preservation);
- Market factors or soft cost drives (e.g., professional fees, financing costs, contingency assumptions); 
- Any cost efficiencies achieved through partnerships, donated land, or other unique project features.
The narrative should be concise (1-2 paragraphs) and provide context sufficient for staff to assess cost reasonableness and project feasibility. Supplemental reports / narratives may be submitted as needed.</t>
    </r>
  </si>
  <si>
    <t>Remaining Gap</t>
  </si>
  <si>
    <t>Total Sources</t>
  </si>
  <si>
    <t>HOME Funds Requested</t>
  </si>
  <si>
    <t>Source</t>
  </si>
  <si>
    <t>CDBG Funding Requested</t>
  </si>
  <si>
    <t>HTF Funding Requested</t>
  </si>
  <si>
    <t>Other:</t>
  </si>
  <si>
    <t>Other Down Payment Assistance</t>
  </si>
  <si>
    <t>CPLP</t>
  </si>
  <si>
    <t>House Charlotte</t>
  </si>
  <si>
    <t>First Mortgage Review</t>
  </si>
  <si>
    <t>% Cost</t>
  </si>
  <si>
    <t>Per Square Foot</t>
  </si>
  <si>
    <t>Per Unit</t>
  </si>
  <si>
    <t>Total Project Cost</t>
  </si>
  <si>
    <t>Developer's Fee</t>
  </si>
  <si>
    <t>Seller Paid Buyer's Closing Costs</t>
  </si>
  <si>
    <t>Disposition</t>
  </si>
  <si>
    <t>Seller Closing Costs</t>
  </si>
  <si>
    <t>Realtors Fees</t>
  </si>
  <si>
    <t>Marketing</t>
  </si>
  <si>
    <t>Insurance</t>
  </si>
  <si>
    <t>Contribution to City Legal Costs</t>
  </si>
  <si>
    <t>Legal Fees</t>
  </si>
  <si>
    <t xml:space="preserve">Construction Financing </t>
  </si>
  <si>
    <t>Financing</t>
  </si>
  <si>
    <t>Contractor Fees/Overhead</t>
  </si>
  <si>
    <t>Vertical Construction</t>
  </si>
  <si>
    <t>Total Development Revenue</t>
  </si>
  <si>
    <t>Horizontal Construction</t>
  </si>
  <si>
    <t>Design/ Engineering</t>
  </si>
  <si>
    <t>Total Mortgage Revenue</t>
  </si>
  <si>
    <t>Water/Sewer/Tap Fees</t>
  </si>
  <si>
    <t>Buyers</t>
  </si>
  <si>
    <t>Inspections/Permits</t>
  </si>
  <si>
    <t>First Mortgage</t>
  </si>
  <si>
    <t>Civil/ Survey/ Geotechnical</t>
  </si>
  <si>
    <t>Mortgage Rate</t>
  </si>
  <si>
    <t>Architectural Design Services</t>
  </si>
  <si>
    <t>PI Payment</t>
  </si>
  <si>
    <t>Land Acquistion Cost</t>
  </si>
  <si>
    <t>Land Acquistion</t>
  </si>
  <si>
    <t>Estimated Monthy Tax</t>
  </si>
  <si>
    <t>Cost</t>
  </si>
  <si>
    <t>Estimated Monthy Insurance</t>
  </si>
  <si>
    <t>Total Construction SF</t>
  </si>
  <si>
    <t>Buyer Max Payment</t>
  </si>
  <si>
    <t>Total Units</t>
  </si>
  <si>
    <t>Front End Ratio</t>
  </si>
  <si>
    <t>Buyer Income</t>
  </si>
  <si>
    <t>Buyer AMI</t>
  </si>
  <si>
    <t>Buyer Family Size</t>
  </si>
  <si>
    <t>Charlie</t>
  </si>
  <si>
    <t>Unit Cost</t>
  </si>
  <si>
    <t>Beta</t>
  </si>
  <si>
    <t>Average Unit SF</t>
  </si>
  <si>
    <t>Alpha</t>
  </si>
  <si>
    <t>Buyer Scenario 10</t>
  </si>
  <si>
    <t>Buyer Scenario 9</t>
  </si>
  <si>
    <t>Buyer Scenario 8</t>
  </si>
  <si>
    <t>Buyer Scenario 7</t>
  </si>
  <si>
    <t>Buyer Scenario 6</t>
  </si>
  <si>
    <t>Buyer Scenario 5</t>
  </si>
  <si>
    <t>Buyer Scenario 4</t>
  </si>
  <si>
    <t>Buyer Scenario 3</t>
  </si>
  <si>
    <t>Buyer Scenario 2</t>
  </si>
  <si>
    <t>Buyer Scenario 1</t>
  </si>
  <si>
    <t>Count</t>
  </si>
  <si>
    <t>Square Footage</t>
  </si>
  <si>
    <t>Baths</t>
  </si>
  <si>
    <t>Beds</t>
  </si>
  <si>
    <t>Unit Name</t>
  </si>
  <si>
    <t>Units</t>
  </si>
  <si>
    <t>Mortgage Income Estimate</t>
  </si>
  <si>
    <t>In the Below selection, describe each unit type proposed for this development.</t>
  </si>
  <si>
    <t>Homeownership Development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</si>
</sst>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 &quot;units&quot;"/>
    <numFmt numFmtId="166" formatCode="0%\ &quot;AMI&quot;"/>
    <numFmt numFmtId="167" formatCode="0.000"/>
    <numFmt numFmtId="168" formatCode="_(* #,##0.0_);_(* \(#,##0.0\);_(* &quot;-&quot;??_);_(@_)"/>
  </numFmts>
  <fonts count="37" x14ac:knownFonts="1">
    <font>
      <sz val="11"/>
      <color theme="1"/>
      <name val="Calibri"/>
      <family val="2"/>
      <scheme val="minor"/>
    </font>
    <font>
      <sz val="11"/>
      <color theme="1"/>
      <name val="Calibri"/>
      <family val="2"/>
      <scheme val="minor"/>
    </font>
    <font>
      <b/>
      <sz val="9"/>
      <color indexed="81"/>
      <name val="Tahoma"/>
      <family val="2"/>
    </font>
    <font>
      <b/>
      <sz val="18"/>
      <color theme="1"/>
      <name val="Arial"/>
      <family val="2"/>
    </font>
    <font>
      <sz val="11"/>
      <color theme="1"/>
      <name val="Century Gothic"/>
      <family val="2"/>
    </font>
    <font>
      <b/>
      <sz val="11"/>
      <color theme="1"/>
      <name val="Century Gothic"/>
      <family val="2"/>
    </font>
    <font>
      <sz val="8"/>
      <name val="Calibri"/>
      <family val="2"/>
      <scheme val="minor"/>
    </font>
    <font>
      <b/>
      <sz val="16"/>
      <color theme="1"/>
      <name val="Century Gothic"/>
      <family val="2"/>
    </font>
    <font>
      <b/>
      <sz val="24"/>
      <color theme="1"/>
      <name val="Century Gothic"/>
      <family val="2"/>
    </font>
    <font>
      <sz val="9"/>
      <color indexed="81"/>
      <name val="Tahoma"/>
      <family val="2"/>
    </font>
    <font>
      <sz val="16"/>
      <color theme="1"/>
      <name val="Century Gothic"/>
      <family val="2"/>
    </font>
    <font>
      <sz val="11"/>
      <color theme="1"/>
      <name val="Arial"/>
      <family val="2"/>
    </font>
    <font>
      <b/>
      <sz val="11"/>
      <color theme="1"/>
      <name val="Arial"/>
      <family val="2"/>
    </font>
    <font>
      <i/>
      <sz val="11"/>
      <color theme="1"/>
      <name val="Arial"/>
      <family val="2"/>
    </font>
    <font>
      <sz val="10"/>
      <color theme="1"/>
      <name val="Arial"/>
      <family val="2"/>
    </font>
    <font>
      <i/>
      <sz val="10"/>
      <color theme="1"/>
      <name val="Arial"/>
      <family val="2"/>
    </font>
    <font>
      <u/>
      <sz val="11"/>
      <color theme="10"/>
      <name val="Calibri"/>
      <family val="2"/>
      <scheme val="minor"/>
    </font>
    <font>
      <b/>
      <sz val="18"/>
      <color theme="1"/>
      <name val="Century Gothic"/>
      <family val="2"/>
    </font>
    <font>
      <sz val="10"/>
      <color theme="1"/>
      <name val="Century Gothic"/>
      <family val="2"/>
    </font>
    <font>
      <u/>
      <sz val="10"/>
      <color theme="10"/>
      <name val="Calibri"/>
      <family val="2"/>
      <scheme val="minor"/>
    </font>
    <font>
      <b/>
      <sz val="10"/>
      <color theme="1"/>
      <name val="Arial"/>
      <family val="2"/>
    </font>
    <font>
      <b/>
      <sz val="10"/>
      <color rgb="FFFF0000"/>
      <name val="Arial"/>
      <family val="2"/>
    </font>
    <font>
      <b/>
      <i/>
      <sz val="10"/>
      <color theme="1"/>
      <name val="Arial"/>
      <family val="2"/>
    </font>
    <font>
      <b/>
      <sz val="10"/>
      <name val="Arial"/>
      <family val="2"/>
    </font>
    <font>
      <b/>
      <u/>
      <sz val="10"/>
      <color theme="1"/>
      <name val="Arial"/>
      <family val="2"/>
    </font>
    <font>
      <sz val="10"/>
      <name val="Arial"/>
      <family val="2"/>
    </font>
    <font>
      <sz val="10"/>
      <color theme="2" tint="-9.9978637043366805E-2"/>
      <name val="Arial"/>
      <family val="2"/>
    </font>
    <font>
      <b/>
      <sz val="10"/>
      <color theme="1"/>
      <name val="Century Gothic"/>
      <family val="2"/>
    </font>
    <font>
      <i/>
      <u/>
      <sz val="10"/>
      <color theme="1"/>
      <name val="Arial"/>
      <family val="2"/>
    </font>
    <font>
      <i/>
      <u/>
      <sz val="10"/>
      <color theme="10"/>
      <name val="Arial"/>
      <family val="2"/>
    </font>
    <font>
      <u/>
      <sz val="10"/>
      <color theme="1"/>
      <name val="Arial"/>
      <family val="2"/>
    </font>
    <font>
      <b/>
      <sz val="10"/>
      <color indexed="8"/>
      <name val="Arial"/>
      <family val="2"/>
    </font>
    <font>
      <sz val="10"/>
      <color indexed="8"/>
      <name val="Arial"/>
      <family val="2"/>
    </font>
    <font>
      <b/>
      <sz val="10"/>
      <color theme="2" tint="-0.249977111117893"/>
      <name val="Arial"/>
      <family val="2"/>
    </font>
    <font>
      <sz val="10"/>
      <color theme="2" tint="-0.249977111117893"/>
      <name val="Arial"/>
      <family val="2"/>
    </font>
    <font>
      <b/>
      <sz val="12"/>
      <color theme="1"/>
      <name val="Arial"/>
      <family val="2"/>
    </font>
    <font>
      <sz val="1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hair">
        <color auto="1"/>
      </left>
      <right style="medium">
        <color auto="1"/>
      </right>
      <top style="hair">
        <color auto="1"/>
      </top>
      <bottom/>
      <diagonal/>
    </border>
    <border>
      <left style="hair">
        <color auto="1"/>
      </left>
      <right style="hair">
        <color auto="1"/>
      </right>
      <top style="hair">
        <color auto="1"/>
      </top>
      <bottom/>
      <diagonal/>
    </border>
    <border>
      <left style="medium">
        <color auto="1"/>
      </left>
      <right/>
      <top/>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medium">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medium">
        <color auto="1"/>
      </left>
      <right style="hair">
        <color auto="1"/>
      </right>
      <top style="hair">
        <color auto="1"/>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top/>
      <bottom style="hair">
        <color auto="1"/>
      </bottom>
      <diagonal/>
    </border>
    <border>
      <left style="medium">
        <color auto="1"/>
      </left>
      <right/>
      <top style="hair">
        <color auto="1"/>
      </top>
      <bottom style="hair">
        <color auto="1"/>
      </bottom>
      <diagonal/>
    </border>
    <border>
      <left style="hair">
        <color auto="1"/>
      </left>
      <right style="hair">
        <color auto="1"/>
      </right>
      <top style="medium">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44" fontId="1" fillId="0" borderId="0" applyFont="0" applyFill="0" applyBorder="0" applyAlignment="0" applyProtection="0"/>
  </cellStyleXfs>
  <cellXfs count="278">
    <xf numFmtId="0" fontId="0" fillId="0" borderId="0" xfId="0"/>
    <xf numFmtId="0" fontId="3" fillId="3" borderId="0" xfId="0" applyFont="1" applyFill="1"/>
    <xf numFmtId="0" fontId="4" fillId="3" borderId="0" xfId="0" applyFont="1" applyFill="1"/>
    <xf numFmtId="0" fontId="5" fillId="3" borderId="0" xfId="0" applyFont="1" applyFill="1"/>
    <xf numFmtId="0" fontId="7" fillId="3" borderId="0" xfId="0" applyFont="1" applyFill="1"/>
    <xf numFmtId="0" fontId="8" fillId="3" borderId="0" xfId="0" applyFont="1" applyFill="1"/>
    <xf numFmtId="0" fontId="10" fillId="3" borderId="0" xfId="0" applyFont="1" applyFill="1"/>
    <xf numFmtId="0" fontId="11" fillId="3" borderId="0" xfId="0" applyFont="1" applyFill="1"/>
    <xf numFmtId="0" fontId="13" fillId="3" borderId="0" xfId="0" applyFont="1" applyFill="1" applyAlignment="1">
      <alignment horizontal="left" indent="1"/>
    </xf>
    <xf numFmtId="0" fontId="11" fillId="3" borderId="0" xfId="0" applyFont="1" applyFill="1" applyAlignment="1">
      <alignment horizontal="left" indent="1"/>
    </xf>
    <xf numFmtId="9" fontId="0" fillId="0" borderId="0" xfId="0" applyNumberFormat="1"/>
    <xf numFmtId="0" fontId="12" fillId="3" borderId="0" xfId="0" applyFont="1" applyFill="1"/>
    <xf numFmtId="0" fontId="7" fillId="3" borderId="0" xfId="0" applyFont="1" applyFill="1" applyBorder="1"/>
    <xf numFmtId="0" fontId="7" fillId="3" borderId="0" xfId="0" applyFont="1" applyFill="1" applyBorder="1" applyAlignment="1">
      <alignment horizontal="left"/>
    </xf>
    <xf numFmtId="0" fontId="10" fillId="3" borderId="0" xfId="0" applyFont="1" applyFill="1" applyBorder="1"/>
    <xf numFmtId="166" fontId="14" fillId="3" borderId="0" xfId="2" applyNumberFormat="1" applyFont="1" applyFill="1" applyBorder="1" applyAlignment="1">
      <alignment horizontal="center"/>
    </xf>
    <xf numFmtId="0" fontId="14" fillId="3" borderId="0" xfId="0" applyFont="1" applyFill="1" applyAlignment="1">
      <alignment horizontal="center"/>
    </xf>
    <xf numFmtId="0" fontId="11" fillId="2" borderId="1" xfId="0" applyFont="1" applyFill="1" applyBorder="1"/>
    <xf numFmtId="0" fontId="17" fillId="3" borderId="0" xfId="0" applyFont="1" applyFill="1"/>
    <xf numFmtId="0" fontId="0" fillId="3" borderId="0" xfId="0" applyFill="1"/>
    <xf numFmtId="0" fontId="11" fillId="4" borderId="1" xfId="0" applyFont="1" applyFill="1" applyBorder="1"/>
    <xf numFmtId="0" fontId="11" fillId="5" borderId="1" xfId="0" applyFont="1" applyFill="1" applyBorder="1"/>
    <xf numFmtId="0" fontId="11" fillId="6" borderId="1" xfId="0" applyFont="1" applyFill="1" applyBorder="1"/>
    <xf numFmtId="0" fontId="16" fillId="3" borderId="0" xfId="3" applyFill="1"/>
    <xf numFmtId="0" fontId="19" fillId="3" borderId="0" xfId="3" applyFont="1" applyFill="1" applyAlignment="1">
      <alignment horizontal="left" indent="2"/>
    </xf>
    <xf numFmtId="164" fontId="14" fillId="6" borderId="1" xfId="1" applyNumberFormat="1" applyFont="1" applyFill="1" applyBorder="1"/>
    <xf numFmtId="164" fontId="14" fillId="6" borderId="13" xfId="1" applyNumberFormat="1" applyFont="1" applyFill="1" applyBorder="1"/>
    <xf numFmtId="164" fontId="20" fillId="6" borderId="15" xfId="1" applyNumberFormat="1" applyFont="1" applyFill="1" applyBorder="1"/>
    <xf numFmtId="164" fontId="20" fillId="6" borderId="16" xfId="1" applyNumberFormat="1" applyFont="1" applyFill="1" applyBorder="1"/>
    <xf numFmtId="164" fontId="20" fillId="6" borderId="17" xfId="1" applyNumberFormat="1" applyFont="1" applyFill="1" applyBorder="1"/>
    <xf numFmtId="164" fontId="14" fillId="3" borderId="0" xfId="1" applyNumberFormat="1" applyFont="1" applyFill="1"/>
    <xf numFmtId="164" fontId="15" fillId="3" borderId="0" xfId="1" applyNumberFormat="1" applyFont="1" applyFill="1"/>
    <xf numFmtId="164" fontId="20" fillId="3" borderId="0" xfId="1" applyNumberFormat="1" applyFont="1" applyFill="1" applyBorder="1"/>
    <xf numFmtId="43" fontId="20" fillId="6" borderId="15" xfId="1" applyNumberFormat="1" applyFont="1" applyFill="1" applyBorder="1"/>
    <xf numFmtId="43" fontId="20" fillId="6" borderId="16" xfId="1" applyNumberFormat="1" applyFont="1" applyFill="1" applyBorder="1"/>
    <xf numFmtId="43" fontId="20" fillId="6" borderId="17" xfId="1" applyNumberFormat="1" applyFont="1" applyFill="1" applyBorder="1"/>
    <xf numFmtId="164" fontId="14" fillId="2" borderId="1" xfId="1" applyNumberFormat="1" applyFont="1" applyFill="1" applyBorder="1" applyProtection="1">
      <protection locked="0"/>
    </xf>
    <xf numFmtId="164" fontId="14" fillId="2" borderId="13" xfId="1" applyNumberFormat="1" applyFont="1" applyFill="1" applyBorder="1" applyProtection="1">
      <protection locked="0"/>
    </xf>
    <xf numFmtId="164" fontId="20" fillId="2" borderId="15" xfId="1" applyNumberFormat="1" applyFont="1" applyFill="1" applyBorder="1" applyProtection="1">
      <protection locked="0"/>
    </xf>
    <xf numFmtId="0" fontId="14" fillId="3" borderId="0" xfId="0" applyFont="1" applyFill="1" applyAlignment="1">
      <alignment horizontal="left"/>
    </xf>
    <xf numFmtId="0" fontId="14" fillId="3" borderId="0" xfId="0" applyFont="1" applyFill="1"/>
    <xf numFmtId="0" fontId="15" fillId="3" borderId="0" xfId="0" applyFont="1" applyFill="1"/>
    <xf numFmtId="0" fontId="18" fillId="3" borderId="0" xfId="0" applyFont="1" applyFill="1"/>
    <xf numFmtId="0" fontId="21" fillId="3" borderId="0" xfId="0" applyFont="1" applyFill="1" applyAlignment="1">
      <alignment horizontal="left"/>
    </xf>
    <xf numFmtId="0" fontId="14" fillId="3" borderId="0" xfId="0" applyFont="1" applyFill="1" applyBorder="1" applyAlignment="1">
      <alignment horizontal="left"/>
    </xf>
    <xf numFmtId="0" fontId="14" fillId="3" borderId="0" xfId="0" applyFont="1" applyFill="1" applyBorder="1"/>
    <xf numFmtId="0" fontId="22" fillId="3" borderId="0" xfId="0" applyFont="1" applyFill="1" applyBorder="1"/>
    <xf numFmtId="0" fontId="18" fillId="3" borderId="0" xfId="0" applyFont="1" applyFill="1" applyBorder="1"/>
    <xf numFmtId="0" fontId="14" fillId="3" borderId="0" xfId="0" applyFont="1" applyFill="1" applyBorder="1" applyAlignment="1">
      <alignment horizontal="center"/>
    </xf>
    <xf numFmtId="0" fontId="15" fillId="3" borderId="0" xfId="0" applyFont="1" applyFill="1" applyAlignment="1">
      <alignment horizontal="left" indent="1"/>
    </xf>
    <xf numFmtId="0" fontId="14" fillId="3" borderId="0" xfId="0" applyFont="1" applyFill="1" applyAlignment="1">
      <alignment horizontal="left" indent="2"/>
    </xf>
    <xf numFmtId="0" fontId="14" fillId="4" borderId="1" xfId="0" applyFont="1" applyFill="1" applyBorder="1" applyAlignment="1" applyProtection="1">
      <protection locked="0"/>
    </xf>
    <xf numFmtId="0" fontId="14" fillId="3" borderId="0" xfId="0" applyFont="1" applyFill="1" applyAlignment="1">
      <alignment horizontal="left" indent="3"/>
    </xf>
    <xf numFmtId="0" fontId="14" fillId="3" borderId="0" xfId="0" applyFont="1" applyFill="1" applyBorder="1" applyAlignment="1" applyProtection="1">
      <alignment horizontal="center"/>
      <protection locked="0"/>
    </xf>
    <xf numFmtId="0" fontId="14" fillId="3" borderId="0" xfId="0" applyFont="1" applyFill="1" applyAlignment="1">
      <alignment horizontal="left" indent="1"/>
    </xf>
    <xf numFmtId="0" fontId="14" fillId="3" borderId="0" xfId="0" applyFont="1" applyFill="1" applyBorder="1" applyAlignment="1" applyProtection="1">
      <alignment horizontal="center" wrapText="1"/>
      <protection locked="0"/>
    </xf>
    <xf numFmtId="0" fontId="14" fillId="3" borderId="0" xfId="0" applyFont="1" applyFill="1" applyBorder="1" applyAlignment="1">
      <alignment horizontal="left" indent="1"/>
    </xf>
    <xf numFmtId="168" fontId="14" fillId="2" borderId="1" xfId="1" applyNumberFormat="1" applyFont="1" applyFill="1" applyBorder="1" applyProtection="1">
      <protection locked="0"/>
    </xf>
    <xf numFmtId="168" fontId="14" fillId="6" borderId="1" xfId="0" applyNumberFormat="1" applyFont="1" applyFill="1" applyBorder="1"/>
    <xf numFmtId="164" fontId="14" fillId="3" borderId="0" xfId="1" applyNumberFormat="1" applyFont="1" applyFill="1" applyBorder="1" applyProtection="1">
      <protection locked="0"/>
    </xf>
    <xf numFmtId="164" fontId="14" fillId="3" borderId="0" xfId="0" applyNumberFormat="1" applyFont="1" applyFill="1" applyBorder="1"/>
    <xf numFmtId="164" fontId="14" fillId="3" borderId="0" xfId="0" applyNumberFormat="1" applyFont="1" applyFill="1" applyBorder="1" applyAlignment="1">
      <alignment horizontal="left"/>
    </xf>
    <xf numFmtId="14" fontId="14" fillId="2" borderId="1" xfId="1" applyNumberFormat="1" applyFont="1" applyFill="1" applyBorder="1" applyProtection="1">
      <protection locked="0"/>
    </xf>
    <xf numFmtId="164" fontId="20" fillId="3" borderId="0" xfId="1" applyNumberFormat="1" applyFont="1" applyFill="1" applyBorder="1" applyAlignment="1">
      <alignment horizontal="left" indent="1"/>
    </xf>
    <xf numFmtId="164" fontId="14" fillId="3" borderId="0" xfId="1" applyNumberFormat="1" applyFont="1" applyFill="1" applyBorder="1"/>
    <xf numFmtId="165" fontId="20" fillId="3" borderId="0" xfId="1" applyNumberFormat="1" applyFont="1" applyFill="1" applyBorder="1" applyAlignment="1">
      <alignment horizontal="center"/>
    </xf>
    <xf numFmtId="164" fontId="14" fillId="3" borderId="0" xfId="1" applyNumberFormat="1" applyFont="1" applyFill="1" applyBorder="1" applyAlignment="1">
      <alignment horizontal="left" indent="1"/>
    </xf>
    <xf numFmtId="164" fontId="23" fillId="3" borderId="0" xfId="1" applyNumberFormat="1" applyFont="1" applyFill="1" applyBorder="1" applyAlignment="1">
      <alignment horizontal="center"/>
    </xf>
    <xf numFmtId="9" fontId="14" fillId="3" borderId="0" xfId="2" applyFont="1" applyFill="1" applyBorder="1" applyAlignment="1">
      <alignment horizontal="center"/>
    </xf>
    <xf numFmtId="164" fontId="14" fillId="3" borderId="0" xfId="1" applyNumberFormat="1" applyFont="1" applyFill="1" applyBorder="1" applyAlignment="1">
      <alignment horizontal="left" indent="2"/>
    </xf>
    <xf numFmtId="164" fontId="23" fillId="6" borderId="1" xfId="0" applyNumberFormat="1" applyFont="1" applyFill="1" applyBorder="1"/>
    <xf numFmtId="164" fontId="23" fillId="3" borderId="0" xfId="1" applyNumberFormat="1" applyFont="1" applyFill="1" applyBorder="1" applyAlignment="1">
      <alignment horizontal="left" indent="2"/>
    </xf>
    <xf numFmtId="164" fontId="23" fillId="6" borderId="1" xfId="1" applyNumberFormat="1" applyFont="1" applyFill="1" applyBorder="1"/>
    <xf numFmtId="164" fontId="23" fillId="3" borderId="0" xfId="1" applyNumberFormat="1" applyFont="1" applyFill="1" applyBorder="1"/>
    <xf numFmtId="0" fontId="20" fillId="3" borderId="0" xfId="0" applyFont="1" applyFill="1" applyAlignment="1">
      <alignment horizontal="left" indent="1"/>
    </xf>
    <xf numFmtId="0" fontId="15" fillId="3" borderId="0" xfId="0" applyFont="1" applyFill="1" applyAlignment="1">
      <alignment horizontal="left"/>
    </xf>
    <xf numFmtId="0" fontId="24" fillId="3" borderId="0" xfId="0" applyFont="1" applyFill="1" applyAlignment="1">
      <alignment horizontal="left" indent="1"/>
    </xf>
    <xf numFmtId="0" fontId="20" fillId="3" borderId="0" xfId="0" applyFont="1" applyFill="1"/>
    <xf numFmtId="0" fontId="23" fillId="3" borderId="0" xfId="0" applyFont="1" applyFill="1" applyAlignment="1">
      <alignment horizontal="center"/>
    </xf>
    <xf numFmtId="0" fontId="20" fillId="3" borderId="0" xfId="0" applyFont="1" applyFill="1" applyAlignment="1">
      <alignment horizontal="center"/>
    </xf>
    <xf numFmtId="0" fontId="20" fillId="3" borderId="0" xfId="0" applyFont="1" applyFill="1" applyAlignment="1">
      <alignment horizontal="left" indent="2"/>
    </xf>
    <xf numFmtId="10" fontId="25" fillId="2" borderId="1" xfId="2" applyNumberFormat="1" applyFont="1" applyFill="1" applyBorder="1" applyProtection="1">
      <protection locked="0"/>
    </xf>
    <xf numFmtId="164" fontId="25" fillId="2" borderId="1" xfId="1" applyNumberFormat="1" applyFont="1" applyFill="1" applyBorder="1" applyAlignment="1" applyProtection="1">
      <alignment horizontal="center"/>
      <protection locked="0"/>
    </xf>
    <xf numFmtId="43" fontId="25" fillId="2" borderId="1" xfId="1" applyNumberFormat="1" applyFont="1" applyFill="1" applyBorder="1" applyAlignment="1" applyProtection="1">
      <alignment horizontal="center"/>
      <protection locked="0"/>
    </xf>
    <xf numFmtId="9" fontId="25" fillId="3" borderId="0" xfId="2" applyFont="1" applyFill="1"/>
    <xf numFmtId="164" fontId="25" fillId="3" borderId="0" xfId="1" applyNumberFormat="1" applyFont="1" applyFill="1" applyAlignment="1">
      <alignment horizontal="center"/>
    </xf>
    <xf numFmtId="164" fontId="26" fillId="3" borderId="0" xfId="1" applyNumberFormat="1" applyFont="1" applyFill="1" applyAlignment="1">
      <alignment horizontal="center"/>
    </xf>
    <xf numFmtId="10" fontId="25" fillId="3" borderId="0" xfId="2" applyNumberFormat="1" applyFont="1" applyFill="1"/>
    <xf numFmtId="10" fontId="25" fillId="3" borderId="0" xfId="2" applyNumberFormat="1" applyFont="1" applyFill="1" applyAlignment="1">
      <alignment horizontal="right"/>
    </xf>
    <xf numFmtId="10" fontId="25" fillId="6" borderId="1" xfId="2" applyNumberFormat="1" applyFont="1" applyFill="1" applyBorder="1" applyAlignment="1">
      <alignment horizontal="center"/>
    </xf>
    <xf numFmtId="0" fontId="25" fillId="3" borderId="0" xfId="0" applyFont="1" applyFill="1" applyAlignment="1">
      <alignment horizontal="left" indent="1"/>
    </xf>
    <xf numFmtId="0" fontId="26" fillId="3" borderId="0" xfId="0" applyFont="1" applyFill="1"/>
    <xf numFmtId="0" fontId="26" fillId="3" borderId="0" xfId="0" applyFont="1" applyFill="1" applyAlignment="1">
      <alignment horizontal="center"/>
    </xf>
    <xf numFmtId="10" fontId="26" fillId="3" borderId="0" xfId="2" applyNumberFormat="1" applyFont="1" applyFill="1"/>
    <xf numFmtId="0" fontId="26" fillId="3" borderId="0" xfId="1" applyNumberFormat="1" applyFont="1" applyFill="1" applyAlignment="1">
      <alignment horizontal="center"/>
    </xf>
    <xf numFmtId="164" fontId="25" fillId="3" borderId="0" xfId="0" applyNumberFormat="1" applyFont="1" applyFill="1" applyBorder="1" applyAlignment="1">
      <alignment horizontal="center"/>
    </xf>
    <xf numFmtId="0" fontId="25" fillId="3" borderId="0" xfId="0" applyFont="1" applyFill="1" applyBorder="1" applyAlignment="1">
      <alignment horizontal="center"/>
    </xf>
    <xf numFmtId="0" fontId="23" fillId="3" borderId="0" xfId="0" applyFont="1" applyFill="1" applyAlignment="1">
      <alignment horizontal="left"/>
    </xf>
    <xf numFmtId="0" fontId="14" fillId="4" borderId="13" xfId="0" applyFont="1" applyFill="1" applyBorder="1" applyAlignment="1" applyProtection="1">
      <protection locked="0"/>
    </xf>
    <xf numFmtId="0" fontId="25" fillId="3" borderId="0" xfId="0" applyFont="1" applyFill="1" applyAlignment="1">
      <alignment horizontal="left" indent="2"/>
    </xf>
    <xf numFmtId="0" fontId="14" fillId="4" borderId="14" xfId="0" applyFont="1" applyFill="1" applyBorder="1" applyAlignment="1" applyProtection="1">
      <protection locked="0"/>
    </xf>
    <xf numFmtId="0" fontId="14" fillId="3" borderId="0" xfId="0" applyFont="1" applyFill="1" applyBorder="1" applyAlignment="1" applyProtection="1">
      <protection locked="0"/>
    </xf>
    <xf numFmtId="9" fontId="15" fillId="2" borderId="1" xfId="2" applyFont="1" applyFill="1" applyBorder="1" applyProtection="1">
      <protection locked="0"/>
    </xf>
    <xf numFmtId="0" fontId="20" fillId="3" borderId="0" xfId="0" applyFont="1" applyFill="1" applyAlignment="1">
      <alignment horizontal="left"/>
    </xf>
    <xf numFmtId="0" fontId="27" fillId="3" borderId="0" xfId="0" applyFont="1" applyFill="1"/>
    <xf numFmtId="0" fontId="20" fillId="3" borderId="0" xfId="0" applyFont="1" applyFill="1" applyAlignment="1">
      <alignment vertical="top" wrapText="1"/>
    </xf>
    <xf numFmtId="0" fontId="14" fillId="3" borderId="0" xfId="0" applyFont="1" applyFill="1" applyBorder="1" applyAlignment="1">
      <alignment vertical="center" wrapText="1"/>
    </xf>
    <xf numFmtId="0" fontId="14" fillId="3" borderId="0" xfId="0" applyFont="1" applyFill="1" applyBorder="1" applyAlignment="1">
      <alignment horizontal="left" vertical="center" wrapText="1"/>
    </xf>
    <xf numFmtId="0" fontId="29" fillId="0" borderId="0" xfId="3" applyFont="1" applyAlignment="1">
      <alignment vertical="center"/>
    </xf>
    <xf numFmtId="0" fontId="14" fillId="3" borderId="0" xfId="0" applyFont="1" applyFill="1" applyAlignment="1"/>
    <xf numFmtId="14" fontId="14" fillId="2" borderId="1" xfId="0" applyNumberFormat="1" applyFont="1" applyFill="1" applyBorder="1" applyProtection="1">
      <protection locked="0"/>
    </xf>
    <xf numFmtId="0" fontId="14" fillId="3" borderId="0" xfId="0" applyFont="1" applyFill="1" applyAlignment="1">
      <alignment vertical="top"/>
    </xf>
    <xf numFmtId="0" fontId="14" fillId="3" borderId="11" xfId="0" applyFont="1" applyFill="1" applyBorder="1" applyAlignment="1">
      <alignment vertical="top"/>
    </xf>
    <xf numFmtId="0" fontId="15" fillId="3" borderId="0" xfId="0" applyFont="1" applyFill="1" applyAlignment="1">
      <alignment vertical="center"/>
    </xf>
    <xf numFmtId="0" fontId="15" fillId="3" borderId="0" xfId="0" applyFont="1" applyFill="1" applyAlignment="1">
      <alignment vertical="center" wrapText="1"/>
    </xf>
    <xf numFmtId="0" fontId="14" fillId="3" borderId="0" xfId="0" applyFont="1" applyFill="1" applyBorder="1" applyAlignment="1">
      <alignment horizontal="left" vertical="center"/>
    </xf>
    <xf numFmtId="0" fontId="14" fillId="3" borderId="0" xfId="0" applyFont="1" applyFill="1" applyBorder="1" applyAlignment="1">
      <alignment vertical="center"/>
    </xf>
    <xf numFmtId="0" fontId="18" fillId="3" borderId="0" xfId="0" applyFont="1" applyFill="1" applyAlignment="1"/>
    <xf numFmtId="0" fontId="14" fillId="3" borderId="0" xfId="0" applyFont="1" applyFill="1" applyBorder="1" applyAlignment="1">
      <alignment horizontal="left" vertical="center" indent="1"/>
    </xf>
    <xf numFmtId="0" fontId="14" fillId="3" borderId="0" xfId="0" applyFont="1" applyFill="1" applyBorder="1" applyAlignment="1">
      <alignment horizontal="left" vertical="center" indent="2"/>
    </xf>
    <xf numFmtId="164" fontId="23" fillId="6" borderId="2" xfId="1" applyNumberFormat="1" applyFont="1" applyFill="1" applyBorder="1"/>
    <xf numFmtId="164" fontId="23" fillId="6" borderId="3" xfId="1" applyNumberFormat="1" applyFont="1" applyFill="1" applyBorder="1"/>
    <xf numFmtId="164" fontId="23" fillId="6" borderId="13" xfId="0" applyNumberFormat="1" applyFont="1" applyFill="1" applyBorder="1"/>
    <xf numFmtId="164" fontId="23" fillId="6" borderId="18" xfId="1" applyNumberFormat="1" applyFont="1" applyFill="1" applyBorder="1"/>
    <xf numFmtId="0" fontId="14" fillId="4" borderId="1" xfId="0" applyFont="1" applyFill="1" applyBorder="1"/>
    <xf numFmtId="0" fontId="31" fillId="3" borderId="0" xfId="0" applyFont="1" applyFill="1" applyBorder="1" applyAlignment="1">
      <alignment horizontal="left"/>
    </xf>
    <xf numFmtId="0" fontId="18" fillId="3" borderId="0" xfId="0" applyFont="1" applyFill="1" applyBorder="1" applyAlignment="1">
      <alignment horizontal="left"/>
    </xf>
    <xf numFmtId="0" fontId="32" fillId="3" borderId="0" xfId="0" applyFont="1" applyFill="1" applyBorder="1" applyAlignment="1">
      <alignment horizontal="left" indent="1"/>
    </xf>
    <xf numFmtId="0" fontId="32" fillId="3" borderId="0" xfId="0" quotePrefix="1" applyFont="1" applyFill="1" applyBorder="1" applyAlignment="1">
      <alignment horizontal="left" indent="1"/>
    </xf>
    <xf numFmtId="164" fontId="25" fillId="3" borderId="0" xfId="1" applyNumberFormat="1" applyFont="1" applyFill="1" applyAlignment="1">
      <alignment wrapText="1"/>
    </xf>
    <xf numFmtId="10" fontId="33" fillId="3" borderId="0" xfId="0" applyNumberFormat="1" applyFont="1" applyFill="1" applyBorder="1" applyAlignment="1">
      <alignment horizontal="right"/>
    </xf>
    <xf numFmtId="10" fontId="34" fillId="3" borderId="0" xfId="0" applyNumberFormat="1" applyFont="1" applyFill="1" applyBorder="1" applyAlignment="1">
      <alignment horizontal="right"/>
    </xf>
    <xf numFmtId="0" fontId="11" fillId="3" borderId="0" xfId="0" applyFont="1" applyFill="1" applyAlignment="1">
      <alignment horizontal="left" vertical="top" wrapText="1"/>
    </xf>
    <xf numFmtId="0" fontId="13" fillId="3" borderId="5" xfId="0" applyFont="1" applyFill="1" applyBorder="1" applyAlignment="1">
      <alignment horizontal="left" wrapText="1" indent="1"/>
    </xf>
    <xf numFmtId="0" fontId="13" fillId="3" borderId="0" xfId="0" applyFont="1" applyFill="1" applyAlignment="1">
      <alignment horizontal="left" wrapText="1" indent="1"/>
    </xf>
    <xf numFmtId="0" fontId="11" fillId="3" borderId="0" xfId="0" applyFont="1" applyFill="1" applyAlignment="1">
      <alignment horizontal="left" wrapText="1"/>
    </xf>
    <xf numFmtId="0" fontId="12" fillId="3" borderId="0" xfId="0" applyFont="1" applyFill="1" applyAlignment="1">
      <alignment horizontal="left" vertical="top" wrapText="1"/>
    </xf>
    <xf numFmtId="0" fontId="14" fillId="7" borderId="2" xfId="0" applyFont="1" applyFill="1" applyBorder="1" applyAlignment="1">
      <alignment horizontal="center"/>
    </xf>
    <xf numFmtId="0" fontId="14" fillId="7" borderId="3" xfId="0" applyFont="1" applyFill="1" applyBorder="1" applyAlignment="1">
      <alignment horizontal="center"/>
    </xf>
    <xf numFmtId="0" fontId="14" fillId="2" borderId="6"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center"/>
      <protection locked="0"/>
    </xf>
    <xf numFmtId="0" fontId="14" fillId="3" borderId="0"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3" borderId="0" xfId="0" applyFont="1" applyFill="1" applyAlignment="1">
      <alignment horizontal="left" vertical="top"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indent="1"/>
      <protection locked="0"/>
    </xf>
    <xf numFmtId="0" fontId="15" fillId="3" borderId="0" xfId="0" applyFont="1" applyFill="1" applyAlignment="1">
      <alignment horizontal="left" vertical="center" wrapText="1" indent="2"/>
    </xf>
    <xf numFmtId="164" fontId="25" fillId="6" borderId="1" xfId="0" applyNumberFormat="1" applyFont="1" applyFill="1" applyBorder="1" applyAlignment="1">
      <alignment horizontal="center"/>
    </xf>
    <xf numFmtId="164" fontId="25" fillId="6" borderId="2" xfId="0" applyNumberFormat="1" applyFont="1" applyFill="1" applyBorder="1" applyAlignment="1">
      <alignment horizontal="center"/>
    </xf>
    <xf numFmtId="164" fontId="25" fillId="6" borderId="3" xfId="0" applyNumberFormat="1" applyFont="1" applyFill="1" applyBorder="1" applyAlignment="1">
      <alignment horizontal="center"/>
    </xf>
    <xf numFmtId="164" fontId="14" fillId="2" borderId="1" xfId="1" applyNumberFormat="1" applyFont="1" applyFill="1" applyBorder="1" applyAlignment="1" applyProtection="1">
      <alignment horizontal="center"/>
      <protection locked="0"/>
    </xf>
    <xf numFmtId="0" fontId="14" fillId="2" borderId="2" xfId="0" applyFont="1" applyFill="1" applyBorder="1" applyAlignment="1" applyProtection="1">
      <alignment horizontal="left" indent="2"/>
      <protection locked="0"/>
    </xf>
    <xf numFmtId="0" fontId="14" fillId="2" borderId="4" xfId="0" applyFont="1" applyFill="1" applyBorder="1" applyAlignment="1" applyProtection="1">
      <alignment horizontal="left" indent="2"/>
      <protection locked="0"/>
    </xf>
    <xf numFmtId="0" fontId="14" fillId="2" borderId="3" xfId="0" applyFont="1" applyFill="1" applyBorder="1" applyAlignment="1" applyProtection="1">
      <alignment horizontal="left" indent="2"/>
      <protection locked="0"/>
    </xf>
    <xf numFmtId="0" fontId="14" fillId="2" borderId="1" xfId="0" applyFont="1" applyFill="1" applyBorder="1" applyAlignment="1" applyProtection="1">
      <alignment horizontal="left" indent="2"/>
      <protection locked="0"/>
    </xf>
    <xf numFmtId="0" fontId="14" fillId="0" borderId="0" xfId="0" applyFont="1" applyFill="1" applyBorder="1" applyAlignment="1">
      <alignment horizontal="left" indent="2"/>
    </xf>
    <xf numFmtId="0" fontId="14" fillId="2" borderId="2" xfId="0" applyFont="1" applyFill="1" applyBorder="1" applyAlignment="1" applyProtection="1">
      <alignment horizontal="center"/>
      <protection locked="0"/>
    </xf>
    <xf numFmtId="0" fontId="14" fillId="2" borderId="3" xfId="0" applyFont="1" applyFill="1" applyBorder="1" applyAlignment="1" applyProtection="1">
      <alignment horizontal="center"/>
      <protection locked="0"/>
    </xf>
    <xf numFmtId="0" fontId="14" fillId="2" borderId="2" xfId="0" applyFont="1" applyFill="1" applyBorder="1" applyAlignment="1" applyProtection="1">
      <alignment horizontal="center" wrapText="1"/>
      <protection locked="0"/>
    </xf>
    <xf numFmtId="0" fontId="14" fillId="2" borderId="3" xfId="0" applyFont="1" applyFill="1" applyBorder="1" applyAlignment="1" applyProtection="1">
      <alignment horizontal="center" wrapText="1"/>
      <protection locked="0"/>
    </xf>
    <xf numFmtId="164" fontId="20" fillId="2" borderId="1" xfId="1" applyNumberFormat="1" applyFont="1" applyFill="1" applyBorder="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1" xfId="0" applyFont="1" applyFill="1" applyBorder="1" applyAlignment="1" applyProtection="1">
      <alignment horizontal="center"/>
      <protection locked="0"/>
    </xf>
    <xf numFmtId="0" fontId="14" fillId="2" borderId="1" xfId="0" applyFont="1" applyFill="1" applyBorder="1" applyAlignment="1" applyProtection="1">
      <alignment horizontal="center" wrapText="1"/>
      <protection locked="0"/>
    </xf>
    <xf numFmtId="167" fontId="14" fillId="2" borderId="2" xfId="0" applyNumberFormat="1" applyFont="1" applyFill="1" applyBorder="1" applyAlignment="1" applyProtection="1">
      <alignment horizontal="center"/>
      <protection locked="0"/>
    </xf>
    <xf numFmtId="167" fontId="14" fillId="2" borderId="4" xfId="0" applyNumberFormat="1" applyFont="1" applyFill="1" applyBorder="1" applyAlignment="1" applyProtection="1">
      <alignment horizontal="center"/>
      <protection locked="0"/>
    </xf>
    <xf numFmtId="167" fontId="14" fillId="2" borderId="3" xfId="0" applyNumberFormat="1" applyFont="1" applyFill="1" applyBorder="1" applyAlignment="1" applyProtection="1">
      <alignment horizontal="center"/>
      <protection locked="0"/>
    </xf>
    <xf numFmtId="164" fontId="14" fillId="4" borderId="1" xfId="1" applyNumberFormat="1" applyFont="1" applyFill="1" applyBorder="1" applyAlignment="1" applyProtection="1">
      <alignment horizontal="center"/>
      <protection locked="0"/>
    </xf>
    <xf numFmtId="0" fontId="14" fillId="4" borderId="2" xfId="0" applyFont="1" applyFill="1" applyBorder="1" applyAlignment="1" applyProtection="1">
      <alignment horizontal="center"/>
      <protection locked="0"/>
    </xf>
    <xf numFmtId="0" fontId="14" fillId="4" borderId="4"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5" fillId="3" borderId="0" xfId="0" applyFont="1" applyFill="1" applyAlignment="1">
      <alignment horizontal="left" wrapText="1"/>
    </xf>
    <xf numFmtId="0" fontId="14" fillId="3" borderId="0" xfId="0" applyFont="1" applyFill="1" applyAlignment="1">
      <alignment horizontal="left" wrapText="1"/>
    </xf>
    <xf numFmtId="0" fontId="14" fillId="3" borderId="11" xfId="0" applyFont="1" applyFill="1" applyBorder="1" applyAlignment="1">
      <alignment horizontal="left" wrapText="1"/>
    </xf>
    <xf numFmtId="0" fontId="15" fillId="0" borderId="0" xfId="0" applyFont="1" applyFill="1" applyAlignment="1">
      <alignment horizontal="left" vertical="center" wrapText="1"/>
    </xf>
    <xf numFmtId="43" fontId="14" fillId="2" borderId="2" xfId="1" applyFont="1" applyFill="1" applyBorder="1" applyAlignment="1" applyProtection="1">
      <alignment horizontal="center"/>
      <protection locked="0"/>
    </xf>
    <xf numFmtId="43" fontId="14" fillId="2" borderId="3" xfId="1" applyFont="1" applyFill="1" applyBorder="1" applyAlignment="1" applyProtection="1">
      <alignment horizontal="center"/>
      <protection locked="0"/>
    </xf>
    <xf numFmtId="0" fontId="20" fillId="3" borderId="0" xfId="0" applyFont="1" applyFill="1" applyAlignment="1">
      <alignment horizontal="left" vertical="center" wrapText="1"/>
    </xf>
    <xf numFmtId="0" fontId="20" fillId="3" borderId="11" xfId="0" applyFont="1" applyFill="1" applyBorder="1" applyAlignment="1">
      <alignment horizontal="left" vertical="center" wrapText="1"/>
    </xf>
    <xf numFmtId="0" fontId="20" fillId="3" borderId="0" xfId="0" applyFont="1" applyFill="1" applyAlignment="1">
      <alignment horizontal="left" vertical="top" wrapText="1"/>
    </xf>
    <xf numFmtId="0" fontId="20" fillId="3" borderId="11" xfId="0" applyFont="1" applyFill="1" applyBorder="1" applyAlignment="1">
      <alignment horizontal="left" vertical="top" wrapText="1"/>
    </xf>
    <xf numFmtId="0" fontId="18" fillId="2" borderId="6"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2" borderId="12" xfId="0" applyFont="1" applyFill="1" applyBorder="1" applyAlignment="1" applyProtection="1">
      <alignment horizontal="left" vertical="center" wrapText="1"/>
      <protection locked="0"/>
    </xf>
    <xf numFmtId="164" fontId="14" fillId="2" borderId="2" xfId="1" applyNumberFormat="1" applyFont="1" applyFill="1" applyBorder="1" applyAlignment="1" applyProtection="1">
      <alignment horizontal="center"/>
      <protection locked="0"/>
    </xf>
    <xf numFmtId="164" fontId="14" fillId="2" borderId="3" xfId="1" applyNumberFormat="1" applyFont="1" applyFill="1" applyBorder="1" applyAlignment="1" applyProtection="1">
      <alignment horizontal="center"/>
      <protection locked="0"/>
    </xf>
    <xf numFmtId="164" fontId="14" fillId="2" borderId="4" xfId="1" applyNumberFormat="1" applyFont="1" applyFill="1" applyBorder="1" applyAlignment="1" applyProtection="1">
      <alignment horizontal="center"/>
      <protection locked="0"/>
    </xf>
    <xf numFmtId="43" fontId="14" fillId="2" borderId="2" xfId="1" applyFont="1" applyFill="1" applyBorder="1" applyAlignment="1" applyProtection="1">
      <alignment horizontal="center" vertical="center" wrapText="1"/>
      <protection locked="0"/>
    </xf>
    <xf numFmtId="43" fontId="14" fillId="2" borderId="3" xfId="1" applyFont="1" applyFill="1" applyBorder="1" applyAlignment="1" applyProtection="1">
      <alignment horizontal="center" vertical="center" wrapText="1"/>
      <protection locked="0"/>
    </xf>
    <xf numFmtId="0" fontId="23" fillId="3" borderId="0" xfId="1" applyNumberFormat="1" applyFont="1" applyFill="1" applyAlignment="1">
      <alignment vertical="top" wrapText="1"/>
    </xf>
    <xf numFmtId="164" fontId="26" fillId="2" borderId="6" xfId="1" applyNumberFormat="1" applyFont="1" applyFill="1" applyBorder="1" applyAlignment="1">
      <alignment horizontal="left" vertical="center" wrapText="1"/>
    </xf>
    <xf numFmtId="164" fontId="26" fillId="2" borderId="8" xfId="1" applyNumberFormat="1" applyFont="1" applyFill="1" applyBorder="1" applyAlignment="1">
      <alignment horizontal="left" vertical="center" wrapText="1"/>
    </xf>
    <xf numFmtId="164" fontId="26" fillId="2" borderId="7" xfId="1" applyNumberFormat="1" applyFont="1" applyFill="1" applyBorder="1" applyAlignment="1">
      <alignment horizontal="left" vertical="center" wrapText="1"/>
    </xf>
    <xf numFmtId="164" fontId="26" fillId="2" borderId="5" xfId="1" applyNumberFormat="1" applyFont="1" applyFill="1" applyBorder="1" applyAlignment="1">
      <alignment horizontal="left" vertical="center" wrapText="1"/>
    </xf>
    <xf numFmtId="164" fontId="26" fillId="2" borderId="0" xfId="1" applyNumberFormat="1" applyFont="1" applyFill="1" applyBorder="1" applyAlignment="1">
      <alignment horizontal="left" vertical="center" wrapText="1"/>
    </xf>
    <xf numFmtId="164" fontId="26" fillId="2" borderId="9" xfId="1" applyNumberFormat="1" applyFont="1" applyFill="1" applyBorder="1" applyAlignment="1">
      <alignment horizontal="left" vertical="center" wrapText="1"/>
    </xf>
    <xf numFmtId="164" fontId="26" fillId="2" borderId="10" xfId="1" applyNumberFormat="1" applyFont="1" applyFill="1" applyBorder="1" applyAlignment="1">
      <alignment horizontal="left" vertical="center" wrapText="1"/>
    </xf>
    <xf numFmtId="164" fontId="26" fillId="2" borderId="11" xfId="1" applyNumberFormat="1" applyFont="1" applyFill="1" applyBorder="1" applyAlignment="1">
      <alignment horizontal="left" vertical="center" wrapText="1"/>
    </xf>
    <xf numFmtId="164" fontId="26" fillId="2" borderId="12" xfId="1" applyNumberFormat="1" applyFont="1" applyFill="1" applyBorder="1" applyAlignment="1">
      <alignment horizontal="left" vertical="center" wrapText="1"/>
    </xf>
    <xf numFmtId="164" fontId="23" fillId="6" borderId="2" xfId="0" applyNumberFormat="1" applyFont="1" applyFill="1" applyBorder="1" applyAlignment="1">
      <alignment horizontal="center"/>
    </xf>
    <xf numFmtId="164" fontId="23" fillId="6" borderId="3" xfId="0" applyNumberFormat="1" applyFont="1" applyFill="1" applyBorder="1" applyAlignment="1">
      <alignment horizontal="center"/>
    </xf>
    <xf numFmtId="44" fontId="11" fillId="8" borderId="19" xfId="0" applyNumberFormat="1" applyFont="1" applyFill="1" applyBorder="1"/>
    <xf numFmtId="44" fontId="11" fillId="8" borderId="20" xfId="0" applyNumberFormat="1" applyFont="1" applyFill="1" applyBorder="1"/>
    <xf numFmtId="0" fontId="11" fillId="8" borderId="20" xfId="0" applyFont="1" applyFill="1" applyBorder="1"/>
    <xf numFmtId="0" fontId="11" fillId="8" borderId="21" xfId="0" applyFont="1" applyFill="1" applyBorder="1"/>
    <xf numFmtId="9" fontId="11" fillId="8" borderId="22" xfId="2" applyFont="1" applyFill="1" applyBorder="1"/>
    <xf numFmtId="44" fontId="11" fillId="8" borderId="23" xfId="0" applyNumberFormat="1" applyFont="1" applyFill="1" applyBorder="1"/>
    <xf numFmtId="0" fontId="11" fillId="8" borderId="23" xfId="0" applyFont="1" applyFill="1" applyBorder="1"/>
    <xf numFmtId="0" fontId="11" fillId="8" borderId="24" xfId="0" applyFont="1" applyFill="1" applyBorder="1"/>
    <xf numFmtId="9" fontId="11" fillId="7" borderId="25" xfId="2" applyFont="1" applyFill="1" applyBorder="1"/>
    <xf numFmtId="44" fontId="11" fillId="7" borderId="26" xfId="4" applyFont="1" applyFill="1" applyBorder="1"/>
    <xf numFmtId="44" fontId="11" fillId="7" borderId="26" xfId="0" applyNumberFormat="1" applyFont="1" applyFill="1" applyBorder="1"/>
    <xf numFmtId="44" fontId="11" fillId="2" borderId="13" xfId="4" applyFont="1" applyFill="1" applyBorder="1" applyProtection="1">
      <protection locked="0"/>
    </xf>
    <xf numFmtId="0" fontId="12" fillId="7" borderId="0" xfId="0" applyFont="1" applyFill="1"/>
    <xf numFmtId="0" fontId="11" fillId="7" borderId="27" xfId="0" applyFont="1" applyFill="1" applyBorder="1"/>
    <xf numFmtId="9" fontId="11" fillId="7" borderId="28" xfId="2" applyFont="1" applyFill="1" applyBorder="1"/>
    <xf numFmtId="44" fontId="11" fillId="7" borderId="29" xfId="4" applyFont="1" applyFill="1" applyBorder="1"/>
    <xf numFmtId="44" fontId="11" fillId="7" borderId="29" xfId="0" applyNumberFormat="1" applyFont="1" applyFill="1" applyBorder="1"/>
    <xf numFmtId="44" fontId="11" fillId="2" borderId="1" xfId="4" applyFont="1" applyFill="1" applyBorder="1" applyProtection="1">
      <protection locked="0"/>
    </xf>
    <xf numFmtId="0" fontId="11" fillId="2" borderId="1" xfId="0" applyFont="1" applyFill="1" applyBorder="1" applyProtection="1">
      <protection locked="0"/>
    </xf>
    <xf numFmtId="0" fontId="11" fillId="7" borderId="0" xfId="0" applyFont="1" applyFill="1"/>
    <xf numFmtId="0" fontId="35" fillId="3" borderId="30" xfId="0" applyFont="1" applyFill="1" applyBorder="1"/>
    <xf numFmtId="0" fontId="35" fillId="3" borderId="31" xfId="0" applyFont="1" applyFill="1" applyBorder="1"/>
    <xf numFmtId="0" fontId="35" fillId="3" borderId="32" xfId="0" applyFont="1" applyFill="1" applyBorder="1"/>
    <xf numFmtId="9" fontId="11" fillId="8" borderId="17" xfId="2" applyFont="1" applyFill="1" applyBorder="1"/>
    <xf numFmtId="44" fontId="11" fillId="8" borderId="16" xfId="0" applyNumberFormat="1" applyFont="1" applyFill="1" applyBorder="1"/>
    <xf numFmtId="0" fontId="11" fillId="8" borderId="16" xfId="0" applyFont="1" applyFill="1" applyBorder="1"/>
    <xf numFmtId="0" fontId="11" fillId="8" borderId="15" xfId="0" applyFont="1" applyFill="1" applyBorder="1"/>
    <xf numFmtId="44" fontId="11" fillId="7" borderId="33" xfId="0" applyNumberFormat="1" applyFont="1" applyFill="1" applyBorder="1"/>
    <xf numFmtId="0" fontId="11" fillId="7" borderId="34" xfId="0" applyFont="1" applyFill="1" applyBorder="1"/>
    <xf numFmtId="0" fontId="11" fillId="7" borderId="35" xfId="0" applyFont="1" applyFill="1" applyBorder="1"/>
    <xf numFmtId="0" fontId="11" fillId="7" borderId="36" xfId="0" applyFont="1" applyFill="1" applyBorder="1"/>
    <xf numFmtId="0" fontId="11" fillId="7" borderId="37" xfId="0" applyFont="1" applyFill="1" applyBorder="1"/>
    <xf numFmtId="44" fontId="11" fillId="7" borderId="3" xfId="0" applyNumberFormat="1" applyFont="1" applyFill="1" applyBorder="1"/>
    <xf numFmtId="0" fontId="11" fillId="7" borderId="1" xfId="0" applyFont="1" applyFill="1" applyBorder="1"/>
    <xf numFmtId="0" fontId="11" fillId="7" borderId="38" xfId="0" applyFont="1" applyFill="1" applyBorder="1"/>
    <xf numFmtId="0" fontId="36" fillId="2" borderId="1" xfId="0" applyFont="1" applyFill="1" applyBorder="1" applyProtection="1">
      <protection locked="0"/>
    </xf>
    <xf numFmtId="0" fontId="11" fillId="7" borderId="39" xfId="0" applyFont="1" applyFill="1" applyBorder="1"/>
    <xf numFmtId="44" fontId="11" fillId="7" borderId="1" xfId="0" applyNumberFormat="1" applyFont="1" applyFill="1" applyBorder="1"/>
    <xf numFmtId="0" fontId="11" fillId="2" borderId="3" xfId="0" applyFont="1" applyFill="1" applyBorder="1" applyProtection="1">
      <protection locked="0"/>
    </xf>
    <xf numFmtId="44" fontId="11" fillId="7" borderId="1" xfId="4" applyFont="1" applyFill="1" applyBorder="1"/>
    <xf numFmtId="44" fontId="11" fillId="7" borderId="3" xfId="4" applyFont="1" applyFill="1" applyBorder="1"/>
    <xf numFmtId="10" fontId="11" fillId="2" borderId="1" xfId="2" applyNumberFormat="1" applyFont="1" applyFill="1" applyBorder="1" applyProtection="1">
      <protection locked="0"/>
    </xf>
    <xf numFmtId="10" fontId="11" fillId="2" borderId="3" xfId="2" applyNumberFormat="1" applyFont="1" applyFill="1" applyBorder="1" applyProtection="1">
      <protection locked="0"/>
    </xf>
    <xf numFmtId="0" fontId="35" fillId="3" borderId="40" xfId="0" applyFont="1" applyFill="1" applyBorder="1"/>
    <xf numFmtId="164" fontId="11" fillId="7" borderId="41" xfId="1" applyNumberFormat="1" applyFont="1" applyFill="1" applyBorder="1"/>
    <xf numFmtId="0" fontId="11" fillId="7" borderId="42" xfId="0" applyFont="1" applyFill="1" applyBorder="1"/>
    <xf numFmtId="0" fontId="11" fillId="7" borderId="43" xfId="0" applyFont="1" applyFill="1" applyBorder="1"/>
    <xf numFmtId="0" fontId="11" fillId="7" borderId="44" xfId="0" applyFont="1" applyFill="1" applyBorder="1"/>
    <xf numFmtId="0" fontId="11" fillId="7" borderId="8" xfId="0" applyFont="1" applyFill="1" applyBorder="1"/>
    <xf numFmtId="0" fontId="11" fillId="7" borderId="45" xfId="0" applyFont="1" applyFill="1" applyBorder="1"/>
    <xf numFmtId="9" fontId="11" fillId="2" borderId="1" xfId="0" applyNumberFormat="1" applyFont="1" applyFill="1" applyBorder="1" applyAlignment="1" applyProtection="1">
      <alignment horizontal="right"/>
      <protection locked="0"/>
    </xf>
    <xf numFmtId="9" fontId="11" fillId="2" borderId="3" xfId="0" applyNumberFormat="1" applyFont="1" applyFill="1" applyBorder="1" applyAlignment="1" applyProtection="1">
      <alignment horizontal="right"/>
      <protection locked="0"/>
    </xf>
    <xf numFmtId="0" fontId="11" fillId="2" borderId="46" xfId="0" applyFont="1" applyFill="1" applyBorder="1" applyProtection="1">
      <protection locked="0"/>
    </xf>
    <xf numFmtId="0" fontId="11" fillId="2" borderId="1" xfId="0" applyFont="1" applyFill="1" applyBorder="1" applyAlignment="1" applyProtection="1">
      <alignment horizontal="left" indent="1"/>
      <protection locked="0"/>
    </xf>
    <xf numFmtId="0" fontId="11" fillId="7" borderId="47" xfId="0" applyFont="1" applyFill="1" applyBorder="1"/>
    <xf numFmtId="44" fontId="11" fillId="2" borderId="3" xfId="4" applyFont="1" applyFill="1" applyBorder="1" applyProtection="1">
      <protection locked="0"/>
    </xf>
    <xf numFmtId="9" fontId="11" fillId="2" borderId="1" xfId="2" applyFont="1" applyFill="1" applyBorder="1" applyProtection="1">
      <protection locked="0"/>
    </xf>
    <xf numFmtId="9" fontId="11" fillId="2" borderId="3" xfId="2" applyFont="1" applyFill="1" applyBorder="1" applyProtection="1">
      <protection locked="0"/>
    </xf>
    <xf numFmtId="164" fontId="11" fillId="7" borderId="1" xfId="1" applyNumberFormat="1" applyFont="1" applyFill="1" applyBorder="1" applyAlignment="1">
      <alignment horizontal="right"/>
    </xf>
    <xf numFmtId="164" fontId="11" fillId="7" borderId="3" xfId="1" applyNumberFormat="1" applyFont="1" applyFill="1" applyBorder="1" applyAlignment="1">
      <alignment horizontal="right"/>
    </xf>
    <xf numFmtId="0" fontId="12" fillId="3" borderId="48" xfId="0" applyFont="1" applyFill="1" applyBorder="1"/>
    <xf numFmtId="0" fontId="12" fillId="3" borderId="49" xfId="0" applyFont="1" applyFill="1" applyBorder="1"/>
    <xf numFmtId="0" fontId="35" fillId="3" borderId="50" xfId="0" applyFont="1" applyFill="1" applyBorder="1"/>
  </cellXfs>
  <cellStyles count="5">
    <cellStyle name="Comma" xfId="1" builtinId="3"/>
    <cellStyle name="Currency" xfId="4" builtinId="4"/>
    <cellStyle name="Hyperlink" xfId="3" builtinId="8"/>
    <cellStyle name="Normal" xfId="0" builtinId="0"/>
    <cellStyle name="Percent" xfId="2" builtinId="5"/>
  </cellStyles>
  <dxfs count="2">
    <dxf>
      <font>
        <b/>
        <i val="0"/>
        <color rgb="FFC00000"/>
      </font>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ichael.englehart@charlottenc.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community.charlottenc.gov/pages/housing-locational-tool" TargetMode="External"/><Relationship Id="rId1" Type="http://schemas.openxmlformats.org/officeDocument/2006/relationships/hyperlink" Target="https://www.charlottenc.gov/files/sharedassets/city/v/1/streets-and-neighborhoods/housing/documents/affordable-housing-funding-policy_approved-09.09.24.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F244-EBEC-40D2-8DB8-21216685D317}">
  <dimension ref="B2:Q35"/>
  <sheetViews>
    <sheetView tabSelected="1" zoomScaleNormal="100" workbookViewId="0">
      <selection activeCell="H37" sqref="H37"/>
    </sheetView>
  </sheetViews>
  <sheetFormatPr defaultColWidth="8.88671875" defaultRowHeight="14.4" x14ac:dyDescent="0.3"/>
  <cols>
    <col min="1" max="1" width="2.33203125" style="7" customWidth="1"/>
    <col min="2" max="2" width="2.33203125" style="19" customWidth="1"/>
    <col min="3" max="3" width="2.33203125" style="7" customWidth="1"/>
    <col min="4" max="16384" width="8.88671875" style="7"/>
  </cols>
  <sheetData>
    <row r="2" spans="2:17" ht="22.8" x14ac:dyDescent="0.4">
      <c r="B2" s="1" t="s">
        <v>0</v>
      </c>
    </row>
    <row r="4" spans="2:17" ht="14.4" customHeight="1" x14ac:dyDescent="0.3">
      <c r="C4" s="136" t="s">
        <v>1</v>
      </c>
      <c r="D4" s="136"/>
      <c r="E4" s="136"/>
      <c r="F4" s="136"/>
      <c r="G4" s="136"/>
      <c r="H4" s="136"/>
      <c r="I4" s="136"/>
      <c r="J4" s="136"/>
      <c r="K4" s="136"/>
      <c r="L4" s="136"/>
      <c r="M4" s="136"/>
      <c r="N4" s="136"/>
      <c r="O4" s="136"/>
      <c r="P4" s="136"/>
      <c r="Q4" s="136"/>
    </row>
    <row r="5" spans="2:17" x14ac:dyDescent="0.3">
      <c r="C5" s="136"/>
      <c r="D5" s="136"/>
      <c r="E5" s="136"/>
      <c r="F5" s="136"/>
      <c r="G5" s="136"/>
      <c r="H5" s="136"/>
      <c r="I5" s="136"/>
      <c r="J5" s="136"/>
      <c r="K5" s="136"/>
      <c r="L5" s="136"/>
      <c r="M5" s="136"/>
      <c r="N5" s="136"/>
      <c r="O5" s="136"/>
      <c r="P5" s="136"/>
      <c r="Q5" s="136"/>
    </row>
    <row r="7" spans="2:17" x14ac:dyDescent="0.3">
      <c r="C7" s="11" t="s">
        <v>2</v>
      </c>
    </row>
    <row r="8" spans="2:17" ht="14.4" customHeight="1" x14ac:dyDescent="0.3">
      <c r="D8" s="17"/>
      <c r="E8" s="133" t="s">
        <v>3</v>
      </c>
      <c r="F8" s="134"/>
      <c r="G8" s="134"/>
      <c r="H8" s="134"/>
      <c r="I8" s="134"/>
      <c r="J8" s="134"/>
      <c r="K8" s="134"/>
      <c r="L8" s="134"/>
      <c r="M8" s="134"/>
      <c r="N8" s="134"/>
      <c r="O8" s="134"/>
      <c r="P8" s="134"/>
      <c r="Q8" s="134"/>
    </row>
    <row r="9" spans="2:17" x14ac:dyDescent="0.3">
      <c r="E9" s="9"/>
      <c r="F9" s="8"/>
      <c r="G9" s="8"/>
      <c r="H9" s="8"/>
      <c r="I9" s="8"/>
      <c r="J9" s="8"/>
      <c r="K9" s="8"/>
      <c r="L9" s="8"/>
      <c r="M9" s="8"/>
      <c r="N9" s="8"/>
      <c r="O9" s="8"/>
      <c r="P9" s="8"/>
    </row>
    <row r="10" spans="2:17" x14ac:dyDescent="0.3">
      <c r="D10" s="20"/>
      <c r="E10" s="8" t="s">
        <v>4</v>
      </c>
      <c r="F10" s="9"/>
      <c r="G10" s="9"/>
      <c r="H10" s="9"/>
      <c r="I10" s="9"/>
      <c r="J10" s="9"/>
      <c r="K10" s="9"/>
      <c r="L10" s="9"/>
      <c r="M10" s="9"/>
      <c r="N10" s="9"/>
      <c r="O10" s="9"/>
      <c r="P10" s="9"/>
    </row>
    <row r="11" spans="2:17" x14ac:dyDescent="0.3">
      <c r="E11" s="9"/>
      <c r="F11" s="9"/>
      <c r="G11" s="9"/>
      <c r="H11" s="9"/>
      <c r="I11" s="9"/>
      <c r="J11" s="9"/>
      <c r="K11" s="9"/>
      <c r="L11" s="9"/>
      <c r="M11" s="9"/>
      <c r="N11" s="9"/>
      <c r="O11" s="9"/>
      <c r="P11" s="9"/>
    </row>
    <row r="12" spans="2:17" x14ac:dyDescent="0.3">
      <c r="D12" s="21"/>
      <c r="E12" s="9" t="s">
        <v>5</v>
      </c>
      <c r="F12" s="9"/>
      <c r="G12" s="9"/>
      <c r="H12" s="9"/>
      <c r="I12" s="9"/>
      <c r="J12" s="9"/>
      <c r="K12" s="9"/>
      <c r="L12" s="9"/>
      <c r="M12" s="9"/>
      <c r="N12" s="9"/>
      <c r="O12" s="9"/>
      <c r="P12" s="9"/>
    </row>
    <row r="14" spans="2:17" x14ac:dyDescent="0.3">
      <c r="D14" s="22"/>
      <c r="E14" s="9" t="s">
        <v>6</v>
      </c>
    </row>
    <row r="16" spans="2:17" x14ac:dyDescent="0.3">
      <c r="C16" s="11" t="s">
        <v>7</v>
      </c>
    </row>
    <row r="17" spans="3:17" x14ac:dyDescent="0.3">
      <c r="D17" s="132" t="s">
        <v>8</v>
      </c>
      <c r="E17" s="132"/>
      <c r="F17" s="132"/>
      <c r="G17" s="132"/>
      <c r="H17" s="132"/>
      <c r="I17" s="132"/>
      <c r="J17" s="132"/>
      <c r="K17" s="132"/>
      <c r="L17" s="132"/>
      <c r="M17" s="132"/>
      <c r="N17" s="132"/>
      <c r="O17" s="132"/>
      <c r="P17" s="132"/>
      <c r="Q17" s="132"/>
    </row>
    <row r="18" spans="3:17" x14ac:dyDescent="0.3">
      <c r="D18" s="132"/>
      <c r="E18" s="132"/>
      <c r="F18" s="132"/>
      <c r="G18" s="132"/>
      <c r="H18" s="132"/>
      <c r="I18" s="132"/>
      <c r="J18" s="132"/>
      <c r="K18" s="132"/>
      <c r="L18" s="132"/>
      <c r="M18" s="132"/>
      <c r="N18" s="132"/>
      <c r="O18" s="132"/>
      <c r="P18" s="132"/>
      <c r="Q18" s="132"/>
    </row>
    <row r="20" spans="3:17" x14ac:dyDescent="0.3">
      <c r="C20" s="11" t="s">
        <v>9</v>
      </c>
    </row>
    <row r="21" spans="3:17" x14ac:dyDescent="0.3">
      <c r="D21" s="7" t="s">
        <v>10</v>
      </c>
    </row>
    <row r="23" spans="3:17" x14ac:dyDescent="0.3">
      <c r="C23" s="11" t="s">
        <v>11</v>
      </c>
    </row>
    <row r="24" spans="3:17" x14ac:dyDescent="0.3">
      <c r="D24" s="132" t="s">
        <v>12</v>
      </c>
      <c r="E24" s="132"/>
      <c r="F24" s="132"/>
      <c r="G24" s="132"/>
      <c r="H24" s="132"/>
      <c r="I24" s="132"/>
      <c r="J24" s="132"/>
      <c r="K24" s="132"/>
      <c r="L24" s="132"/>
      <c r="M24" s="132"/>
      <c r="N24" s="132"/>
      <c r="O24" s="132"/>
      <c r="P24" s="132"/>
      <c r="Q24" s="132"/>
    </row>
    <row r="25" spans="3:17" x14ac:dyDescent="0.3">
      <c r="D25" s="132"/>
      <c r="E25" s="132"/>
      <c r="F25" s="132"/>
      <c r="G25" s="132"/>
      <c r="H25" s="132"/>
      <c r="I25" s="132"/>
      <c r="J25" s="132"/>
      <c r="K25" s="132"/>
      <c r="L25" s="132"/>
      <c r="M25" s="132"/>
      <c r="N25" s="132"/>
      <c r="O25" s="132"/>
      <c r="P25" s="132"/>
      <c r="Q25" s="132"/>
    </row>
    <row r="27" spans="3:17" x14ac:dyDescent="0.3">
      <c r="C27" s="11" t="s">
        <v>13</v>
      </c>
    </row>
    <row r="28" spans="3:17" x14ac:dyDescent="0.3">
      <c r="D28" s="7" t="s">
        <v>14</v>
      </c>
    </row>
    <row r="30" spans="3:17" x14ac:dyDescent="0.3">
      <c r="C30" s="11" t="s">
        <v>15</v>
      </c>
    </row>
    <row r="31" spans="3:17" x14ac:dyDescent="0.3">
      <c r="D31" s="135" t="s">
        <v>16</v>
      </c>
      <c r="E31" s="135"/>
      <c r="F31" s="135"/>
      <c r="G31" s="135"/>
      <c r="H31" s="135"/>
      <c r="I31" s="135"/>
      <c r="J31" s="135"/>
      <c r="K31" s="135"/>
      <c r="L31" s="135"/>
      <c r="M31" s="135"/>
      <c r="N31" s="135"/>
      <c r="O31" s="135"/>
      <c r="P31" s="135"/>
      <c r="Q31" s="135"/>
    </row>
    <row r="32" spans="3:17" x14ac:dyDescent="0.3">
      <c r="D32" s="135"/>
      <c r="E32" s="135"/>
      <c r="F32" s="135"/>
      <c r="G32" s="135"/>
      <c r="H32" s="135"/>
      <c r="I32" s="135"/>
      <c r="J32" s="135"/>
      <c r="K32" s="135"/>
      <c r="L32" s="135"/>
      <c r="M32" s="135"/>
      <c r="N32" s="135"/>
      <c r="O32" s="135"/>
      <c r="P32" s="135"/>
      <c r="Q32" s="135"/>
    </row>
    <row r="34" spans="3:11" x14ac:dyDescent="0.3">
      <c r="C34" s="11" t="s">
        <v>17</v>
      </c>
    </row>
    <row r="35" spans="3:11" x14ac:dyDescent="0.3">
      <c r="D35" s="7" t="s">
        <v>18</v>
      </c>
      <c r="K35" s="23" t="s">
        <v>19</v>
      </c>
    </row>
  </sheetData>
  <mergeCells count="5">
    <mergeCell ref="D24:Q25"/>
    <mergeCell ref="E8:Q8"/>
    <mergeCell ref="D31:Q32"/>
    <mergeCell ref="C4:Q5"/>
    <mergeCell ref="D17:Q18"/>
  </mergeCells>
  <hyperlinks>
    <hyperlink ref="K35" r:id="rId1" xr:uid="{9469D4E3-C959-4928-BC7F-2C1AE9F5F2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F8B32-A8DD-424E-A421-0BF69343FC98}">
  <dimension ref="B2:AE562"/>
  <sheetViews>
    <sheetView zoomScale="130" zoomScaleNormal="130" workbookViewId="0">
      <selection activeCell="N228" sqref="N228"/>
    </sheetView>
  </sheetViews>
  <sheetFormatPr defaultColWidth="9.109375" defaultRowHeight="13.8" x14ac:dyDescent="0.25"/>
  <cols>
    <col min="1" max="1" width="2.88671875" style="42" customWidth="1"/>
    <col min="2" max="3" width="2.33203125" style="2" customWidth="1"/>
    <col min="4" max="4" width="10.6640625" style="39" customWidth="1"/>
    <col min="5" max="16" width="10.6640625" style="40" customWidth="1"/>
    <col min="17" max="17" width="10.6640625" style="41" customWidth="1"/>
    <col min="18" max="27" width="10.6640625" style="40" customWidth="1"/>
    <col min="28" max="31" width="9.109375" style="40"/>
    <col min="32" max="16384" width="9.109375" style="42"/>
  </cols>
  <sheetData>
    <row r="2" spans="2:31" ht="29.4" x14ac:dyDescent="0.45">
      <c r="B2" s="5" t="s">
        <v>0</v>
      </c>
      <c r="C2" s="5"/>
    </row>
    <row r="3" spans="2:31" ht="14.4" customHeight="1" x14ac:dyDescent="0.45">
      <c r="B3" s="5"/>
      <c r="C3" s="5"/>
      <c r="D3" s="43" t="s">
        <v>20</v>
      </c>
    </row>
    <row r="5" spans="2:31" s="47" customFormat="1" ht="21" x14ac:dyDescent="0.35">
      <c r="B5" s="14"/>
      <c r="C5" s="13" t="s">
        <v>21</v>
      </c>
      <c r="D5" s="44"/>
      <c r="E5" s="45"/>
      <c r="F5" s="45"/>
      <c r="G5" s="45"/>
      <c r="H5" s="45"/>
      <c r="I5" s="45"/>
      <c r="J5" s="45"/>
      <c r="K5" s="45"/>
      <c r="L5" s="45"/>
      <c r="M5" s="45"/>
      <c r="N5" s="45"/>
      <c r="O5" s="45"/>
      <c r="P5" s="45"/>
      <c r="Q5" s="45"/>
      <c r="R5" s="45"/>
      <c r="S5" s="45"/>
      <c r="T5" s="45"/>
      <c r="U5" s="45"/>
      <c r="V5" s="45"/>
      <c r="W5" s="45"/>
    </row>
    <row r="6" spans="2:31" x14ac:dyDescent="0.25">
      <c r="D6" s="39" t="s">
        <v>22</v>
      </c>
      <c r="H6" s="164" t="s">
        <v>23</v>
      </c>
      <c r="I6" s="169"/>
      <c r="J6" s="169"/>
      <c r="K6" s="169"/>
      <c r="L6" s="169"/>
      <c r="M6" s="165"/>
      <c r="N6" s="48"/>
      <c r="Q6" s="40"/>
      <c r="X6" s="42"/>
      <c r="Y6" s="42"/>
      <c r="Z6" s="42"/>
      <c r="AA6" s="42"/>
      <c r="AB6" s="42"/>
      <c r="AC6" s="42"/>
      <c r="AD6" s="42"/>
      <c r="AE6" s="42"/>
    </row>
    <row r="7" spans="2:31" x14ac:dyDescent="0.25">
      <c r="D7" s="39" t="s">
        <v>24</v>
      </c>
      <c r="H7" s="164" t="s">
        <v>23</v>
      </c>
      <c r="I7" s="169"/>
      <c r="J7" s="169"/>
      <c r="K7" s="169"/>
      <c r="L7" s="169"/>
      <c r="M7" s="165"/>
      <c r="N7" s="48"/>
      <c r="Q7" s="40"/>
      <c r="X7" s="42"/>
      <c r="Y7" s="42"/>
      <c r="Z7" s="42"/>
      <c r="AA7" s="42"/>
      <c r="AB7" s="42"/>
      <c r="AC7" s="42"/>
      <c r="AD7" s="42"/>
      <c r="AE7" s="42"/>
    </row>
    <row r="8" spans="2:31" x14ac:dyDescent="0.25">
      <c r="D8" s="39" t="s">
        <v>25</v>
      </c>
      <c r="H8" s="164" t="s">
        <v>23</v>
      </c>
      <c r="I8" s="169"/>
      <c r="J8" s="169"/>
      <c r="K8" s="169"/>
      <c r="L8" s="169"/>
      <c r="M8" s="165"/>
      <c r="N8" s="48"/>
      <c r="Q8" s="40"/>
      <c r="X8" s="42"/>
      <c r="Y8" s="42"/>
      <c r="Z8" s="42"/>
      <c r="AA8" s="42"/>
      <c r="AB8" s="42"/>
      <c r="AC8" s="42"/>
      <c r="AD8" s="42"/>
      <c r="AE8" s="42"/>
    </row>
    <row r="9" spans="2:31" x14ac:dyDescent="0.25">
      <c r="D9" s="50" t="s">
        <v>26</v>
      </c>
      <c r="H9" s="164" t="s">
        <v>23</v>
      </c>
      <c r="I9" s="169"/>
      <c r="J9" s="169"/>
      <c r="K9" s="169"/>
      <c r="L9" s="169"/>
      <c r="M9" s="165"/>
      <c r="N9" s="48"/>
      <c r="Q9" s="40"/>
      <c r="X9" s="42"/>
      <c r="Y9" s="42"/>
      <c r="Z9" s="42"/>
      <c r="AA9" s="42"/>
      <c r="AB9" s="42"/>
      <c r="AC9" s="42"/>
      <c r="AD9" s="42"/>
      <c r="AE9" s="42"/>
    </row>
    <row r="10" spans="2:31" x14ac:dyDescent="0.25">
      <c r="D10" s="50" t="s">
        <v>27</v>
      </c>
      <c r="H10" s="164" t="s">
        <v>23</v>
      </c>
      <c r="I10" s="169"/>
      <c r="J10" s="169"/>
      <c r="K10" s="169"/>
      <c r="L10" s="169"/>
      <c r="M10" s="165"/>
      <c r="N10" s="48"/>
      <c r="Q10" s="40"/>
      <c r="X10" s="42"/>
      <c r="Y10" s="42"/>
      <c r="Z10" s="42"/>
      <c r="AA10" s="42"/>
      <c r="AB10" s="42"/>
      <c r="AC10" s="42"/>
      <c r="AD10" s="42"/>
      <c r="AE10" s="42"/>
    </row>
    <row r="11" spans="2:31" x14ac:dyDescent="0.25">
      <c r="D11" s="39" t="s">
        <v>28</v>
      </c>
      <c r="H11" s="164" t="s">
        <v>23</v>
      </c>
      <c r="I11" s="169"/>
      <c r="J11" s="169"/>
      <c r="K11" s="169"/>
      <c r="L11" s="169"/>
      <c r="M11" s="165"/>
      <c r="N11" s="48"/>
      <c r="Q11" s="40"/>
      <c r="X11" s="42"/>
      <c r="Y11" s="42"/>
      <c r="Z11" s="42"/>
      <c r="AA11" s="42"/>
      <c r="AB11" s="42"/>
      <c r="AC11" s="42"/>
      <c r="AD11" s="42"/>
      <c r="AE11" s="42"/>
    </row>
    <row r="12" spans="2:31" x14ac:dyDescent="0.25">
      <c r="D12" s="50" t="s">
        <v>29</v>
      </c>
      <c r="H12" s="164" t="s">
        <v>23</v>
      </c>
      <c r="I12" s="169"/>
      <c r="J12" s="169"/>
      <c r="K12" s="169"/>
      <c r="L12" s="169"/>
      <c r="M12" s="165"/>
      <c r="N12" s="48"/>
      <c r="Q12" s="40"/>
      <c r="X12" s="42"/>
      <c r="Y12" s="42"/>
      <c r="Z12" s="42"/>
      <c r="AA12" s="42"/>
      <c r="AB12" s="42"/>
      <c r="AC12" s="42"/>
      <c r="AD12" s="42"/>
      <c r="AE12" s="42"/>
    </row>
    <row r="13" spans="2:31" x14ac:dyDescent="0.25">
      <c r="D13" s="50" t="s">
        <v>30</v>
      </c>
      <c r="H13" s="164" t="s">
        <v>23</v>
      </c>
      <c r="I13" s="169"/>
      <c r="J13" s="169"/>
      <c r="K13" s="169"/>
      <c r="L13" s="169"/>
      <c r="M13" s="165"/>
      <c r="N13" s="48"/>
      <c r="Q13" s="40"/>
      <c r="X13" s="42"/>
      <c r="Y13" s="42"/>
      <c r="Z13" s="42"/>
      <c r="AA13" s="42"/>
      <c r="AB13" s="42"/>
      <c r="AC13" s="42"/>
      <c r="AD13" s="42"/>
      <c r="AE13" s="42"/>
    </row>
    <row r="14" spans="2:31" x14ac:dyDescent="0.25">
      <c r="D14" s="50" t="s">
        <v>31</v>
      </c>
      <c r="H14" s="164" t="s">
        <v>23</v>
      </c>
      <c r="I14" s="169"/>
      <c r="J14" s="169"/>
      <c r="K14" s="169"/>
      <c r="L14" s="169"/>
      <c r="M14" s="165"/>
      <c r="N14" s="48"/>
      <c r="Q14" s="40"/>
      <c r="X14" s="42"/>
      <c r="Y14" s="42"/>
      <c r="Z14" s="42"/>
      <c r="AA14" s="42"/>
      <c r="AB14" s="42"/>
      <c r="AC14" s="42"/>
      <c r="AD14" s="42"/>
      <c r="AE14" s="42"/>
    </row>
    <row r="15" spans="2:31" x14ac:dyDescent="0.25">
      <c r="Q15" s="40"/>
      <c r="X15" s="42"/>
      <c r="Y15" s="42"/>
      <c r="Z15" s="42"/>
      <c r="AA15" s="42"/>
      <c r="AB15" s="42"/>
      <c r="AC15" s="42"/>
      <c r="AD15" s="42"/>
      <c r="AE15" s="42"/>
    </row>
    <row r="16" spans="2:31" x14ac:dyDescent="0.25">
      <c r="D16" s="39" t="s">
        <v>32</v>
      </c>
      <c r="H16" s="51"/>
      <c r="I16" s="48"/>
      <c r="J16" s="48"/>
      <c r="K16" s="48"/>
      <c r="L16" s="49"/>
      <c r="Q16" s="40"/>
      <c r="S16" s="42"/>
      <c r="T16" s="42"/>
      <c r="U16" s="42"/>
      <c r="V16" s="42"/>
      <c r="W16" s="42"/>
      <c r="X16" s="42"/>
      <c r="Y16" s="42"/>
      <c r="Z16" s="42"/>
      <c r="AA16" s="42"/>
      <c r="AB16" s="42"/>
      <c r="AC16" s="42"/>
      <c r="AD16" s="42"/>
      <c r="AE16" s="42"/>
    </row>
    <row r="17" spans="4:31" x14ac:dyDescent="0.25">
      <c r="D17" s="39" t="s">
        <v>33</v>
      </c>
      <c r="H17" s="51"/>
      <c r="I17" s="48"/>
      <c r="J17" s="48"/>
      <c r="K17" s="48"/>
      <c r="L17" s="49"/>
      <c r="Q17" s="40"/>
      <c r="S17" s="42"/>
      <c r="T17" s="42"/>
      <c r="U17" s="42"/>
      <c r="V17" s="42"/>
      <c r="W17" s="42"/>
      <c r="X17" s="42"/>
      <c r="Y17" s="42"/>
      <c r="Z17" s="42"/>
      <c r="AA17" s="42"/>
      <c r="AB17" s="42"/>
      <c r="AC17" s="42"/>
      <c r="AD17" s="42"/>
      <c r="AE17" s="42"/>
    </row>
    <row r="19" spans="4:31" x14ac:dyDescent="0.25">
      <c r="D19" s="39" t="s">
        <v>34</v>
      </c>
    </row>
    <row r="20" spans="4:31" x14ac:dyDescent="0.25">
      <c r="D20" s="50" t="s">
        <v>35</v>
      </c>
      <c r="H20" s="164" t="s">
        <v>23</v>
      </c>
      <c r="I20" s="169"/>
      <c r="J20" s="169"/>
      <c r="K20" s="169"/>
      <c r="L20" s="169"/>
      <c r="M20" s="165"/>
    </row>
    <row r="21" spans="4:31" x14ac:dyDescent="0.25">
      <c r="D21" s="52" t="s">
        <v>36</v>
      </c>
      <c r="H21" s="164" t="s">
        <v>23</v>
      </c>
      <c r="I21" s="169"/>
      <c r="J21" s="169"/>
      <c r="K21" s="169"/>
      <c r="L21" s="169"/>
      <c r="M21" s="165"/>
    </row>
    <row r="22" spans="4:31" x14ac:dyDescent="0.25">
      <c r="D22" s="50" t="s">
        <v>290</v>
      </c>
      <c r="H22" s="164" t="s">
        <v>23</v>
      </c>
      <c r="I22" s="169"/>
      <c r="J22" s="169"/>
      <c r="K22" s="169"/>
      <c r="L22" s="169"/>
      <c r="M22" s="165"/>
    </row>
    <row r="23" spans="4:31" x14ac:dyDescent="0.25">
      <c r="D23" s="50" t="s">
        <v>37</v>
      </c>
      <c r="H23" s="164" t="s">
        <v>23</v>
      </c>
      <c r="I23" s="169"/>
      <c r="J23" s="169"/>
      <c r="K23" s="169"/>
      <c r="L23" s="169"/>
      <c r="M23" s="165"/>
    </row>
    <row r="24" spans="4:31" x14ac:dyDescent="0.25">
      <c r="D24" s="52" t="s">
        <v>38</v>
      </c>
      <c r="H24" s="51"/>
      <c r="K24" s="41"/>
      <c r="Q24" s="40"/>
      <c r="Z24" s="42"/>
      <c r="AA24" s="42"/>
      <c r="AB24" s="42"/>
      <c r="AC24" s="42"/>
      <c r="AD24" s="42"/>
      <c r="AE24" s="42"/>
    </row>
    <row r="25" spans="4:31" x14ac:dyDescent="0.25">
      <c r="D25" s="50" t="s">
        <v>39</v>
      </c>
      <c r="H25" s="164" t="s">
        <v>23</v>
      </c>
      <c r="I25" s="169"/>
      <c r="J25" s="169"/>
      <c r="K25" s="169"/>
      <c r="L25" s="169"/>
      <c r="M25" s="165"/>
    </row>
    <row r="26" spans="4:31" x14ac:dyDescent="0.25">
      <c r="D26" s="52" t="s">
        <v>38</v>
      </c>
      <c r="H26" s="51"/>
      <c r="K26" s="41"/>
      <c r="Q26" s="40"/>
      <c r="Z26" s="42"/>
      <c r="AA26" s="42"/>
      <c r="AB26" s="42"/>
      <c r="AC26" s="42"/>
      <c r="AD26" s="42"/>
      <c r="AE26" s="42"/>
    </row>
    <row r="27" spans="4:31" x14ac:dyDescent="0.25">
      <c r="D27" s="50"/>
      <c r="H27" s="53"/>
      <c r="I27" s="53"/>
      <c r="J27" s="53"/>
      <c r="K27" s="53"/>
      <c r="L27" s="53"/>
      <c r="M27" s="53"/>
    </row>
    <row r="28" spans="4:31" x14ac:dyDescent="0.25">
      <c r="D28" s="39" t="s">
        <v>40</v>
      </c>
      <c r="H28" s="53"/>
      <c r="I28" s="53"/>
      <c r="J28" s="53"/>
      <c r="K28" s="53"/>
      <c r="L28" s="53"/>
      <c r="M28" s="53"/>
    </row>
    <row r="29" spans="4:31" x14ac:dyDescent="0.25">
      <c r="D29" s="50" t="s">
        <v>41</v>
      </c>
      <c r="H29" s="175"/>
      <c r="I29" s="175"/>
      <c r="J29" s="175"/>
      <c r="K29" s="175"/>
      <c r="L29" s="175"/>
      <c r="M29" s="175"/>
    </row>
    <row r="30" spans="4:31" x14ac:dyDescent="0.25">
      <c r="D30" s="50" t="s">
        <v>42</v>
      </c>
      <c r="H30" s="164" t="s">
        <v>23</v>
      </c>
      <c r="I30" s="169"/>
      <c r="J30" s="169"/>
      <c r="K30" s="169"/>
      <c r="L30" s="169"/>
      <c r="M30" s="165"/>
    </row>
    <row r="32" spans="4:31" x14ac:dyDescent="0.25">
      <c r="D32" s="40" t="s">
        <v>293</v>
      </c>
    </row>
    <row r="33" spans="2:31" x14ac:dyDescent="0.25">
      <c r="D33" s="139" t="s">
        <v>59</v>
      </c>
      <c r="E33" s="140"/>
      <c r="F33" s="140"/>
      <c r="G33" s="140"/>
      <c r="H33" s="140"/>
      <c r="I33" s="140"/>
      <c r="J33" s="140"/>
      <c r="K33" s="140"/>
      <c r="L33" s="140"/>
      <c r="M33" s="141"/>
    </row>
    <row r="34" spans="2:31" x14ac:dyDescent="0.25">
      <c r="D34" s="142"/>
      <c r="E34" s="143"/>
      <c r="F34" s="143"/>
      <c r="G34" s="143"/>
      <c r="H34" s="143"/>
      <c r="I34" s="143"/>
      <c r="J34" s="143"/>
      <c r="K34" s="143"/>
      <c r="L34" s="143"/>
      <c r="M34" s="144"/>
    </row>
    <row r="35" spans="2:31" x14ac:dyDescent="0.25">
      <c r="D35" s="142"/>
      <c r="E35" s="143"/>
      <c r="F35" s="143"/>
      <c r="G35" s="143"/>
      <c r="H35" s="143"/>
      <c r="I35" s="143"/>
      <c r="J35" s="143"/>
      <c r="K35" s="143"/>
      <c r="L35" s="143"/>
      <c r="M35" s="144"/>
    </row>
    <row r="36" spans="2:31" x14ac:dyDescent="0.25">
      <c r="D36" s="142"/>
      <c r="E36" s="143"/>
      <c r="F36" s="143"/>
      <c r="G36" s="143"/>
      <c r="H36" s="143"/>
      <c r="I36" s="143"/>
      <c r="J36" s="143"/>
      <c r="K36" s="143"/>
      <c r="L36" s="143"/>
      <c r="M36" s="144"/>
    </row>
    <row r="37" spans="2:31" x14ac:dyDescent="0.25">
      <c r="D37" s="142"/>
      <c r="E37" s="143"/>
      <c r="F37" s="143"/>
      <c r="G37" s="143"/>
      <c r="H37" s="143"/>
      <c r="I37" s="143"/>
      <c r="J37" s="143"/>
      <c r="K37" s="143"/>
      <c r="L37" s="143"/>
      <c r="M37" s="144"/>
    </row>
    <row r="38" spans="2:31" x14ac:dyDescent="0.25">
      <c r="D38" s="142"/>
      <c r="E38" s="143"/>
      <c r="F38" s="143"/>
      <c r="G38" s="143"/>
      <c r="H38" s="143"/>
      <c r="I38" s="143"/>
      <c r="J38" s="143"/>
      <c r="K38" s="143"/>
      <c r="L38" s="143"/>
      <c r="M38" s="144"/>
    </row>
    <row r="39" spans="2:31" x14ac:dyDescent="0.25">
      <c r="D39" s="142"/>
      <c r="E39" s="143"/>
      <c r="F39" s="143"/>
      <c r="G39" s="143"/>
      <c r="H39" s="143"/>
      <c r="I39" s="143"/>
      <c r="J39" s="143"/>
      <c r="K39" s="143"/>
      <c r="L39" s="143"/>
      <c r="M39" s="144"/>
    </row>
    <row r="40" spans="2:31" x14ac:dyDescent="0.25">
      <c r="D40" s="142"/>
      <c r="E40" s="143"/>
      <c r="F40" s="143"/>
      <c r="G40" s="143"/>
      <c r="H40" s="143"/>
      <c r="I40" s="143"/>
      <c r="J40" s="143"/>
      <c r="K40" s="143"/>
      <c r="L40" s="143"/>
      <c r="M40" s="144"/>
    </row>
    <row r="41" spans="2:31" x14ac:dyDescent="0.25">
      <c r="D41" s="142"/>
      <c r="E41" s="143"/>
      <c r="F41" s="143"/>
      <c r="G41" s="143"/>
      <c r="H41" s="143"/>
      <c r="I41" s="143"/>
      <c r="J41" s="143"/>
      <c r="K41" s="143"/>
      <c r="L41" s="143"/>
      <c r="M41" s="144"/>
    </row>
    <row r="42" spans="2:31" x14ac:dyDescent="0.25">
      <c r="D42" s="142"/>
      <c r="E42" s="143"/>
      <c r="F42" s="143"/>
      <c r="G42" s="143"/>
      <c r="H42" s="143"/>
      <c r="I42" s="143"/>
      <c r="J42" s="143"/>
      <c r="K42" s="143"/>
      <c r="L42" s="143"/>
      <c r="M42" s="144"/>
    </row>
    <row r="43" spans="2:31" x14ac:dyDescent="0.25">
      <c r="D43" s="142"/>
      <c r="E43" s="143"/>
      <c r="F43" s="143"/>
      <c r="G43" s="143"/>
      <c r="H43" s="143"/>
      <c r="I43" s="143"/>
      <c r="J43" s="143"/>
      <c r="K43" s="143"/>
      <c r="L43" s="143"/>
      <c r="M43" s="144"/>
    </row>
    <row r="44" spans="2:31" x14ac:dyDescent="0.25">
      <c r="D44" s="145"/>
      <c r="E44" s="146"/>
      <c r="F44" s="146"/>
      <c r="G44" s="146"/>
      <c r="H44" s="146"/>
      <c r="I44" s="146"/>
      <c r="J44" s="146"/>
      <c r="K44" s="146"/>
      <c r="L44" s="146"/>
      <c r="M44" s="147"/>
    </row>
    <row r="47" spans="2:31" s="47" customFormat="1" ht="21" x14ac:dyDescent="0.35">
      <c r="B47" s="14"/>
      <c r="C47" s="12" t="s">
        <v>43</v>
      </c>
      <c r="D47" s="44"/>
      <c r="E47" s="45"/>
      <c r="F47" s="45"/>
      <c r="G47" s="45"/>
      <c r="H47" s="45"/>
      <c r="I47" s="45"/>
      <c r="J47" s="45"/>
      <c r="K47" s="45"/>
      <c r="L47" s="45"/>
      <c r="M47" s="45"/>
      <c r="N47" s="45"/>
      <c r="O47" s="45"/>
      <c r="P47" s="45"/>
      <c r="Q47" s="46"/>
      <c r="R47" s="45"/>
      <c r="S47" s="45"/>
      <c r="T47" s="45"/>
      <c r="U47" s="45"/>
      <c r="V47" s="45"/>
      <c r="W47" s="45"/>
      <c r="X47" s="45"/>
      <c r="Y47" s="45"/>
      <c r="Z47" s="45"/>
      <c r="AA47" s="45"/>
      <c r="AB47" s="45"/>
      <c r="AC47" s="45"/>
      <c r="AD47" s="45"/>
      <c r="AE47" s="45"/>
    </row>
    <row r="48" spans="2:31" x14ac:dyDescent="0.25">
      <c r="D48" s="54" t="s">
        <v>44</v>
      </c>
      <c r="H48" s="170" t="s">
        <v>23</v>
      </c>
      <c r="I48" s="170"/>
      <c r="J48" s="170"/>
      <c r="K48" s="170"/>
      <c r="L48" s="170"/>
      <c r="M48" s="170"/>
      <c r="Q48" s="40"/>
      <c r="X48" s="42"/>
      <c r="Y48" s="42"/>
      <c r="Z48" s="42"/>
      <c r="AA48" s="42"/>
      <c r="AB48" s="42"/>
      <c r="AC48" s="42"/>
      <c r="AD48" s="42"/>
      <c r="AE48" s="42"/>
    </row>
    <row r="49" spans="4:31" x14ac:dyDescent="0.25">
      <c r="D49" s="54" t="s">
        <v>45</v>
      </c>
      <c r="H49" s="176"/>
      <c r="I49" s="177"/>
      <c r="J49" s="177"/>
      <c r="K49" s="177"/>
      <c r="L49" s="177"/>
      <c r="M49" s="178"/>
      <c r="Q49" s="40"/>
      <c r="X49" s="42"/>
      <c r="Y49" s="42"/>
      <c r="Z49" s="42"/>
      <c r="AA49" s="42"/>
      <c r="AB49" s="42"/>
      <c r="AC49" s="42"/>
      <c r="AD49" s="42"/>
      <c r="AE49" s="42"/>
    </row>
    <row r="50" spans="4:31" x14ac:dyDescent="0.25">
      <c r="D50" s="54" t="s">
        <v>46</v>
      </c>
      <c r="H50" s="176"/>
      <c r="I50" s="177"/>
      <c r="J50" s="177"/>
      <c r="K50" s="177"/>
      <c r="L50" s="177"/>
      <c r="M50" s="178"/>
      <c r="Q50" s="40"/>
      <c r="X50" s="42"/>
      <c r="Y50" s="42"/>
      <c r="Z50" s="42"/>
      <c r="AA50" s="42"/>
      <c r="AB50" s="42"/>
      <c r="AC50" s="42"/>
      <c r="AD50" s="42"/>
      <c r="AE50" s="42"/>
    </row>
    <row r="51" spans="4:31" x14ac:dyDescent="0.25">
      <c r="D51" s="54" t="s">
        <v>47</v>
      </c>
      <c r="H51" s="176"/>
      <c r="I51" s="177"/>
      <c r="J51" s="177"/>
      <c r="K51" s="177"/>
      <c r="L51" s="177"/>
      <c r="M51" s="178"/>
      <c r="Q51" s="40"/>
      <c r="X51" s="42"/>
      <c r="Y51" s="42"/>
      <c r="Z51" s="42"/>
      <c r="AA51" s="42"/>
      <c r="AB51" s="42"/>
      <c r="AC51" s="42"/>
      <c r="AD51" s="42"/>
      <c r="AE51" s="42"/>
    </row>
    <row r="52" spans="4:31" x14ac:dyDescent="0.25">
      <c r="D52" s="54" t="s">
        <v>48</v>
      </c>
      <c r="H52" s="176"/>
      <c r="I52" s="177"/>
      <c r="J52" s="177"/>
      <c r="K52" s="177"/>
      <c r="L52" s="177"/>
      <c r="M52" s="178"/>
      <c r="Q52" s="40"/>
      <c r="X52" s="42"/>
      <c r="Y52" s="42"/>
      <c r="Z52" s="42"/>
      <c r="AA52" s="42"/>
      <c r="AB52" s="42"/>
      <c r="AC52" s="42"/>
      <c r="AD52" s="42"/>
      <c r="AE52" s="42"/>
    </row>
    <row r="53" spans="4:31" x14ac:dyDescent="0.25">
      <c r="D53" s="54"/>
      <c r="Q53" s="40"/>
      <c r="X53" s="42"/>
      <c r="Y53" s="42"/>
      <c r="Z53" s="42"/>
      <c r="AA53" s="42"/>
      <c r="AB53" s="42"/>
      <c r="AC53" s="42"/>
      <c r="AD53" s="42"/>
      <c r="AE53" s="42"/>
    </row>
    <row r="54" spans="4:31" x14ac:dyDescent="0.25">
      <c r="D54" s="54" t="s">
        <v>26</v>
      </c>
      <c r="H54" s="164" t="s">
        <v>23</v>
      </c>
      <c r="I54" s="169"/>
      <c r="J54" s="169"/>
      <c r="K54" s="169"/>
      <c r="L54" s="169"/>
      <c r="M54" s="165"/>
      <c r="Q54" s="40"/>
      <c r="X54" s="42"/>
      <c r="Y54" s="42"/>
      <c r="Z54" s="42"/>
      <c r="AA54" s="42"/>
      <c r="AB54" s="42"/>
      <c r="AC54" s="42"/>
      <c r="AD54" s="42"/>
      <c r="AE54" s="42"/>
    </row>
    <row r="55" spans="4:31" x14ac:dyDescent="0.25">
      <c r="D55" s="50" t="s">
        <v>49</v>
      </c>
      <c r="H55" s="164" t="s">
        <v>23</v>
      </c>
      <c r="I55" s="169"/>
      <c r="J55" s="169"/>
      <c r="K55" s="169"/>
      <c r="L55" s="169"/>
      <c r="M55" s="165"/>
      <c r="Q55" s="40"/>
      <c r="X55" s="42"/>
      <c r="Y55" s="42"/>
      <c r="Z55" s="42"/>
      <c r="AA55" s="42"/>
      <c r="AB55" s="42"/>
      <c r="AC55" s="42"/>
      <c r="AD55" s="42"/>
      <c r="AE55" s="42"/>
    </row>
    <row r="56" spans="4:31" x14ac:dyDescent="0.25">
      <c r="D56" s="50" t="s">
        <v>50</v>
      </c>
      <c r="H56" s="164" t="s">
        <v>23</v>
      </c>
      <c r="I56" s="169"/>
      <c r="J56" s="169"/>
      <c r="K56" s="169"/>
      <c r="L56" s="169"/>
      <c r="M56" s="165"/>
      <c r="Q56" s="40"/>
      <c r="X56" s="42"/>
      <c r="Y56" s="42"/>
      <c r="Z56" s="42"/>
      <c r="AA56" s="42"/>
      <c r="AB56" s="42"/>
      <c r="AC56" s="42"/>
      <c r="AD56" s="42"/>
      <c r="AE56" s="42"/>
    </row>
    <row r="57" spans="4:31" x14ac:dyDescent="0.25">
      <c r="D57" s="50" t="s">
        <v>51</v>
      </c>
      <c r="H57" s="164" t="s">
        <v>23</v>
      </c>
      <c r="I57" s="169"/>
      <c r="J57" s="169"/>
      <c r="K57" s="169"/>
      <c r="L57" s="169"/>
      <c r="M57" s="165"/>
      <c r="Q57" s="40"/>
      <c r="X57" s="42"/>
      <c r="Y57" s="42"/>
      <c r="Z57" s="42"/>
      <c r="AA57" s="42"/>
      <c r="AB57" s="42"/>
      <c r="AC57" s="42"/>
      <c r="AD57" s="42"/>
      <c r="AE57" s="42"/>
    </row>
    <row r="58" spans="4:31" x14ac:dyDescent="0.25">
      <c r="D58" s="54" t="s">
        <v>52</v>
      </c>
      <c r="H58" s="164" t="s">
        <v>23</v>
      </c>
      <c r="I58" s="169"/>
      <c r="J58" s="169"/>
      <c r="K58" s="169"/>
      <c r="L58" s="169"/>
      <c r="M58" s="165"/>
      <c r="Q58" s="40"/>
      <c r="X58" s="42"/>
      <c r="Y58" s="42"/>
      <c r="Z58" s="42"/>
      <c r="AA58" s="42"/>
      <c r="AB58" s="42"/>
      <c r="AC58" s="42"/>
      <c r="AD58" s="42"/>
      <c r="AE58" s="42"/>
    </row>
    <row r="59" spans="4:31" x14ac:dyDescent="0.25">
      <c r="D59" s="54" t="s">
        <v>53</v>
      </c>
      <c r="H59" s="176"/>
      <c r="I59" s="177"/>
      <c r="J59" s="177"/>
      <c r="K59" s="177"/>
      <c r="L59" s="177"/>
      <c r="M59" s="178"/>
      <c r="Q59" s="40"/>
      <c r="X59" s="42"/>
      <c r="Y59" s="42"/>
      <c r="Z59" s="42"/>
      <c r="AA59" s="42"/>
      <c r="AB59" s="42"/>
      <c r="AC59" s="42"/>
      <c r="AD59" s="42"/>
      <c r="AE59" s="42"/>
    </row>
    <row r="60" spans="4:31" x14ac:dyDescent="0.25">
      <c r="D60" s="54" t="s">
        <v>54</v>
      </c>
      <c r="H60" s="164">
        <v>0</v>
      </c>
      <c r="I60" s="165"/>
      <c r="J60" s="164">
        <v>0</v>
      </c>
      <c r="K60" s="165"/>
      <c r="L60" s="53"/>
      <c r="Q60" s="40"/>
      <c r="X60" s="42"/>
      <c r="Y60" s="42"/>
      <c r="Z60" s="42"/>
      <c r="AA60" s="42"/>
      <c r="AB60" s="42"/>
      <c r="AC60" s="42"/>
      <c r="AD60" s="42"/>
      <c r="AE60" s="42"/>
    </row>
    <row r="61" spans="4:31" x14ac:dyDescent="0.25">
      <c r="D61" s="154" t="s">
        <v>55</v>
      </c>
      <c r="E61" s="154"/>
      <c r="F61" s="154"/>
      <c r="H61" s="164">
        <v>0</v>
      </c>
      <c r="I61" s="165"/>
      <c r="J61" s="164">
        <v>0</v>
      </c>
      <c r="K61" s="165"/>
      <c r="L61" s="53"/>
    </row>
    <row r="62" spans="4:31" x14ac:dyDescent="0.25">
      <c r="D62" s="154"/>
      <c r="E62" s="154"/>
      <c r="F62" s="154"/>
      <c r="H62" s="164">
        <v>0</v>
      </c>
      <c r="I62" s="165"/>
      <c r="J62" s="164">
        <v>0</v>
      </c>
      <c r="K62" s="165"/>
      <c r="L62" s="53"/>
    </row>
    <row r="63" spans="4:31" x14ac:dyDescent="0.25">
      <c r="D63" s="154"/>
      <c r="E63" s="154"/>
      <c r="F63" s="154"/>
      <c r="H63" s="164">
        <v>0</v>
      </c>
      <c r="I63" s="165"/>
      <c r="J63" s="166">
        <v>0</v>
      </c>
      <c r="K63" s="167"/>
      <c r="L63" s="55"/>
    </row>
    <row r="64" spans="4:31" x14ac:dyDescent="0.25">
      <c r="D64" s="54"/>
      <c r="H64" s="164">
        <v>0</v>
      </c>
      <c r="I64" s="165"/>
      <c r="J64" s="166">
        <v>0</v>
      </c>
      <c r="K64" s="167"/>
      <c r="L64" s="55"/>
    </row>
    <row r="65" spans="4:31" x14ac:dyDescent="0.25">
      <c r="D65" s="54"/>
      <c r="H65" s="170">
        <v>0</v>
      </c>
      <c r="I65" s="170"/>
      <c r="J65" s="171">
        <v>0</v>
      </c>
      <c r="K65" s="171"/>
      <c r="L65" s="55"/>
    </row>
    <row r="66" spans="4:31" x14ac:dyDescent="0.25">
      <c r="D66" s="56"/>
    </row>
    <row r="67" spans="4:31" x14ac:dyDescent="0.25">
      <c r="D67" s="54" t="s">
        <v>56</v>
      </c>
      <c r="H67" s="172">
        <v>0</v>
      </c>
      <c r="I67" s="173"/>
      <c r="J67" s="173"/>
      <c r="K67" s="173"/>
      <c r="L67" s="173"/>
      <c r="M67" s="174"/>
    </row>
    <row r="68" spans="4:31" x14ac:dyDescent="0.25">
      <c r="D68" s="54" t="s">
        <v>57</v>
      </c>
      <c r="H68" s="176"/>
      <c r="I68" s="177"/>
      <c r="J68" s="177"/>
      <c r="K68" s="177"/>
      <c r="L68" s="177"/>
      <c r="M68" s="178"/>
    </row>
    <row r="69" spans="4:31" x14ac:dyDescent="0.25">
      <c r="D69" s="54" t="s">
        <v>286</v>
      </c>
      <c r="H69" s="148"/>
      <c r="I69" s="148"/>
      <c r="J69" s="148"/>
      <c r="K69" s="148"/>
      <c r="L69" s="148"/>
      <c r="M69" s="148"/>
      <c r="O69" s="42"/>
      <c r="Q69" s="40"/>
      <c r="Z69" s="42"/>
      <c r="AA69" s="42"/>
      <c r="AB69" s="42"/>
      <c r="AC69" s="42"/>
      <c r="AD69" s="42"/>
      <c r="AE69" s="42"/>
    </row>
    <row r="70" spans="4:31" x14ac:dyDescent="0.25">
      <c r="D70" s="50" t="s">
        <v>291</v>
      </c>
      <c r="H70" s="170" t="s">
        <v>23</v>
      </c>
      <c r="I70" s="170"/>
      <c r="J70" s="170"/>
      <c r="K70" s="170"/>
      <c r="L70" s="170"/>
      <c r="M70" s="170"/>
      <c r="O70" s="42"/>
      <c r="Q70" s="40"/>
      <c r="Z70" s="42"/>
      <c r="AA70" s="42"/>
      <c r="AB70" s="42"/>
      <c r="AC70" s="42"/>
      <c r="AD70" s="42"/>
      <c r="AE70" s="42"/>
    </row>
    <row r="71" spans="4:31" x14ac:dyDescent="0.25">
      <c r="D71" s="54"/>
      <c r="H71" s="53"/>
      <c r="I71" s="53"/>
      <c r="J71" s="53"/>
      <c r="K71" s="53"/>
      <c r="L71" s="53"/>
      <c r="M71" s="53"/>
    </row>
    <row r="72" spans="4:31" x14ac:dyDescent="0.25">
      <c r="D72" s="54" t="s">
        <v>295</v>
      </c>
      <c r="H72" s="148"/>
      <c r="I72" s="148"/>
      <c r="J72" s="148"/>
      <c r="K72" s="148"/>
      <c r="L72" s="148"/>
      <c r="M72" s="148"/>
    </row>
    <row r="73" spans="4:31" x14ac:dyDescent="0.25">
      <c r="D73" s="54"/>
      <c r="H73" s="53"/>
      <c r="I73" s="53"/>
      <c r="J73" s="53"/>
      <c r="K73" s="53"/>
      <c r="L73" s="53"/>
      <c r="M73" s="53"/>
    </row>
    <row r="74" spans="4:31" x14ac:dyDescent="0.25">
      <c r="D74" s="54" t="s">
        <v>294</v>
      </c>
      <c r="H74" s="198" t="s">
        <v>23</v>
      </c>
      <c r="I74" s="200"/>
      <c r="J74" s="200"/>
      <c r="K74" s="200"/>
      <c r="L74" s="200"/>
      <c r="M74" s="199"/>
    </row>
    <row r="75" spans="4:31" x14ac:dyDescent="0.25">
      <c r="D75" s="54"/>
      <c r="H75" s="53"/>
      <c r="I75" s="53"/>
      <c r="J75" s="53"/>
      <c r="K75" s="53"/>
      <c r="L75" s="53"/>
      <c r="M75" s="53"/>
    </row>
    <row r="76" spans="4:31" x14ac:dyDescent="0.25">
      <c r="D76" s="40" t="s">
        <v>58</v>
      </c>
      <c r="H76" s="53"/>
      <c r="I76" s="53"/>
      <c r="J76" s="53"/>
      <c r="K76" s="53"/>
      <c r="L76" s="53"/>
      <c r="M76" s="53"/>
    </row>
    <row r="77" spans="4:31" x14ac:dyDescent="0.25">
      <c r="D77" s="152" t="s">
        <v>59</v>
      </c>
      <c r="E77" s="152"/>
      <c r="F77" s="152"/>
      <c r="G77" s="152"/>
      <c r="H77" s="152"/>
      <c r="I77" s="152"/>
      <c r="J77" s="152"/>
      <c r="K77" s="152"/>
      <c r="L77" s="152"/>
      <c r="M77" s="152"/>
    </row>
    <row r="78" spans="4:31" x14ac:dyDescent="0.25">
      <c r="D78" s="152"/>
      <c r="E78" s="152"/>
      <c r="F78" s="152"/>
      <c r="G78" s="152"/>
      <c r="H78" s="152"/>
      <c r="I78" s="152"/>
      <c r="J78" s="152"/>
      <c r="K78" s="152"/>
      <c r="L78" s="152"/>
      <c r="M78" s="152"/>
    </row>
    <row r="79" spans="4:31" x14ac:dyDescent="0.25">
      <c r="D79" s="152"/>
      <c r="E79" s="152"/>
      <c r="F79" s="152"/>
      <c r="G79" s="152"/>
      <c r="H79" s="152"/>
      <c r="I79" s="152"/>
      <c r="J79" s="152"/>
      <c r="K79" s="152"/>
      <c r="L79" s="152"/>
      <c r="M79" s="152"/>
    </row>
    <row r="80" spans="4:31" x14ac:dyDescent="0.25">
      <c r="D80" s="152"/>
      <c r="E80" s="152"/>
      <c r="F80" s="152"/>
      <c r="G80" s="152"/>
      <c r="H80" s="152"/>
      <c r="I80" s="152"/>
      <c r="J80" s="152"/>
      <c r="K80" s="152"/>
      <c r="L80" s="152"/>
      <c r="M80" s="152"/>
    </row>
    <row r="81" spans="2:22" x14ac:dyDescent="0.25">
      <c r="D81" s="152"/>
      <c r="E81" s="152"/>
      <c r="F81" s="152"/>
      <c r="G81" s="152"/>
      <c r="H81" s="152"/>
      <c r="I81" s="152"/>
      <c r="J81" s="152"/>
      <c r="K81" s="152"/>
      <c r="L81" s="152"/>
      <c r="M81" s="152"/>
    </row>
    <row r="82" spans="2:22" x14ac:dyDescent="0.25">
      <c r="D82" s="152"/>
      <c r="E82" s="152"/>
      <c r="F82" s="152"/>
      <c r="G82" s="152"/>
      <c r="H82" s="152"/>
      <c r="I82" s="152"/>
      <c r="J82" s="152"/>
      <c r="K82" s="152"/>
      <c r="L82" s="152"/>
      <c r="M82" s="152"/>
    </row>
    <row r="83" spans="2:22" x14ac:dyDescent="0.25">
      <c r="D83" s="152"/>
      <c r="E83" s="152"/>
      <c r="F83" s="152"/>
      <c r="G83" s="152"/>
      <c r="H83" s="152"/>
      <c r="I83" s="152"/>
      <c r="J83" s="152"/>
      <c r="K83" s="152"/>
      <c r="L83" s="152"/>
      <c r="M83" s="152"/>
    </row>
    <row r="84" spans="2:22" x14ac:dyDescent="0.25">
      <c r="D84" s="152"/>
      <c r="E84" s="152"/>
      <c r="F84" s="152"/>
      <c r="G84" s="152"/>
      <c r="H84" s="152"/>
      <c r="I84" s="152"/>
      <c r="J84" s="152"/>
      <c r="K84" s="152"/>
      <c r="L84" s="152"/>
      <c r="M84" s="152"/>
    </row>
    <row r="85" spans="2:22" x14ac:dyDescent="0.25">
      <c r="D85" s="152"/>
      <c r="E85" s="152"/>
      <c r="F85" s="152"/>
      <c r="G85" s="152"/>
      <c r="H85" s="152"/>
      <c r="I85" s="152"/>
      <c r="J85" s="152"/>
      <c r="K85" s="152"/>
      <c r="L85" s="152"/>
      <c r="M85" s="152"/>
    </row>
    <row r="86" spans="2:22" x14ac:dyDescent="0.25">
      <c r="D86" s="152"/>
      <c r="E86" s="152"/>
      <c r="F86" s="152"/>
      <c r="G86" s="152"/>
      <c r="H86" s="152"/>
      <c r="I86" s="152"/>
      <c r="J86" s="152"/>
      <c r="K86" s="152"/>
      <c r="L86" s="152"/>
      <c r="M86" s="152"/>
    </row>
    <row r="87" spans="2:22" x14ac:dyDescent="0.25">
      <c r="D87" s="152"/>
      <c r="E87" s="152"/>
      <c r="F87" s="152"/>
      <c r="G87" s="152"/>
      <c r="H87" s="152"/>
      <c r="I87" s="152"/>
      <c r="J87" s="152"/>
      <c r="K87" s="152"/>
      <c r="L87" s="152"/>
      <c r="M87" s="152"/>
    </row>
    <row r="88" spans="2:22" x14ac:dyDescent="0.25">
      <c r="D88" s="152"/>
      <c r="E88" s="152"/>
      <c r="F88" s="152"/>
      <c r="G88" s="152"/>
      <c r="H88" s="152"/>
      <c r="I88" s="152"/>
      <c r="J88" s="152"/>
      <c r="K88" s="152"/>
      <c r="L88" s="152"/>
      <c r="M88" s="152"/>
    </row>
    <row r="89" spans="2:22" x14ac:dyDescent="0.25">
      <c r="D89" s="54"/>
      <c r="H89" s="53"/>
      <c r="I89" s="53"/>
      <c r="J89" s="53"/>
      <c r="K89" s="53"/>
      <c r="L89" s="53"/>
      <c r="M89" s="53"/>
    </row>
    <row r="90" spans="2:22" x14ac:dyDescent="0.25">
      <c r="D90" s="54"/>
      <c r="H90" s="53"/>
      <c r="I90" s="53"/>
      <c r="J90" s="53"/>
      <c r="K90" s="53"/>
      <c r="L90" s="53"/>
      <c r="M90" s="53"/>
    </row>
    <row r="91" spans="2:22" ht="21" x14ac:dyDescent="0.35">
      <c r="B91" s="6"/>
      <c r="C91" s="4" t="s">
        <v>60</v>
      </c>
    </row>
    <row r="92" spans="2:22" x14ac:dyDescent="0.25">
      <c r="D92" s="54" t="s">
        <v>61</v>
      </c>
      <c r="H92" s="40" t="s">
        <v>62</v>
      </c>
      <c r="I92" s="40" t="s">
        <v>63</v>
      </c>
      <c r="J92" s="40" t="s">
        <v>64</v>
      </c>
      <c r="K92" s="40" t="s">
        <v>65</v>
      </c>
      <c r="L92" s="40" t="s">
        <v>66</v>
      </c>
      <c r="O92" s="40" t="s">
        <v>67</v>
      </c>
    </row>
    <row r="93" spans="2:22" ht="14.4" x14ac:dyDescent="0.3">
      <c r="D93" s="24" t="s">
        <v>68</v>
      </c>
      <c r="H93" s="57">
        <v>5</v>
      </c>
      <c r="I93" s="57">
        <v>5</v>
      </c>
      <c r="J93" s="57">
        <v>5</v>
      </c>
      <c r="K93" s="57">
        <v>5</v>
      </c>
      <c r="L93" s="58">
        <f>SUM(H93:K93)</f>
        <v>20</v>
      </c>
      <c r="O93" s="152" t="s">
        <v>59</v>
      </c>
      <c r="P93" s="152"/>
      <c r="Q93" s="152"/>
      <c r="R93" s="152"/>
      <c r="S93" s="152"/>
      <c r="T93" s="152"/>
      <c r="U93" s="152"/>
      <c r="V93" s="152"/>
    </row>
    <row r="94" spans="2:22" x14ac:dyDescent="0.25">
      <c r="H94" s="59"/>
      <c r="I94" s="59"/>
      <c r="J94" s="59"/>
      <c r="K94" s="59"/>
      <c r="L94" s="59"/>
      <c r="M94" s="60"/>
      <c r="O94" s="152"/>
      <c r="P94" s="152"/>
      <c r="Q94" s="152"/>
      <c r="R94" s="152"/>
      <c r="S94" s="152"/>
      <c r="T94" s="152"/>
      <c r="U94" s="152"/>
      <c r="V94" s="152"/>
    </row>
    <row r="95" spans="2:22" ht="14.4" customHeight="1" x14ac:dyDescent="0.25">
      <c r="H95" s="59" t="s">
        <v>69</v>
      </c>
      <c r="I95" s="59"/>
      <c r="J95" s="59"/>
      <c r="K95" s="59"/>
      <c r="L95" s="61" t="s">
        <v>70</v>
      </c>
      <c r="O95" s="152"/>
      <c r="P95" s="152"/>
      <c r="Q95" s="152"/>
      <c r="R95" s="152"/>
      <c r="S95" s="152"/>
      <c r="T95" s="152"/>
      <c r="U95" s="152"/>
      <c r="V95" s="152"/>
    </row>
    <row r="96" spans="2:22" ht="14.4" customHeight="1" x14ac:dyDescent="0.25">
      <c r="D96" s="54" t="s">
        <v>71</v>
      </c>
      <c r="H96" s="170" t="s">
        <v>23</v>
      </c>
      <c r="I96" s="170"/>
      <c r="J96" s="170"/>
      <c r="K96" s="59"/>
      <c r="L96" s="57">
        <v>5</v>
      </c>
      <c r="O96" s="152"/>
      <c r="P96" s="152"/>
      <c r="Q96" s="152"/>
      <c r="R96" s="152"/>
      <c r="S96" s="152"/>
      <c r="T96" s="152"/>
      <c r="U96" s="152"/>
      <c r="V96" s="152"/>
    </row>
    <row r="97" spans="3:22" ht="14.4" customHeight="1" x14ac:dyDescent="0.25">
      <c r="D97" s="54" t="s">
        <v>72</v>
      </c>
      <c r="H97" s="164" t="s">
        <v>23</v>
      </c>
      <c r="I97" s="169"/>
      <c r="J97" s="165"/>
      <c r="K97" s="59"/>
      <c r="L97" s="57">
        <v>5</v>
      </c>
      <c r="O97" s="152"/>
      <c r="P97" s="152"/>
      <c r="Q97" s="152"/>
      <c r="R97" s="152"/>
      <c r="S97" s="152"/>
      <c r="T97" s="152"/>
      <c r="U97" s="152"/>
      <c r="V97" s="152"/>
    </row>
    <row r="98" spans="3:22" ht="14.4" customHeight="1" x14ac:dyDescent="0.25">
      <c r="D98" s="54" t="s">
        <v>73</v>
      </c>
      <c r="H98" s="164" t="s">
        <v>23</v>
      </c>
      <c r="I98" s="169"/>
      <c r="J98" s="165"/>
      <c r="K98" s="59"/>
      <c r="L98" s="57">
        <v>5</v>
      </c>
      <c r="O98" s="152"/>
      <c r="P98" s="152"/>
      <c r="Q98" s="152"/>
      <c r="R98" s="152"/>
      <c r="S98" s="152"/>
      <c r="T98" s="152"/>
      <c r="U98" s="152"/>
      <c r="V98" s="152"/>
    </row>
    <row r="99" spans="3:22" ht="14.4" customHeight="1" x14ac:dyDescent="0.25">
      <c r="D99" s="54" t="s">
        <v>74</v>
      </c>
      <c r="H99" s="164" t="s">
        <v>23</v>
      </c>
      <c r="I99" s="169"/>
      <c r="J99" s="165"/>
      <c r="K99" s="59"/>
      <c r="L99" s="57">
        <v>5</v>
      </c>
      <c r="O99" s="152"/>
      <c r="P99" s="152"/>
      <c r="Q99" s="152"/>
      <c r="R99" s="152"/>
      <c r="S99" s="152"/>
      <c r="T99" s="152"/>
      <c r="U99" s="152"/>
      <c r="V99" s="152"/>
    </row>
    <row r="100" spans="3:22" ht="14.4" customHeight="1" x14ac:dyDescent="0.25">
      <c r="D100" s="54" t="s">
        <v>75</v>
      </c>
      <c r="H100" s="164" t="s">
        <v>23</v>
      </c>
      <c r="I100" s="169"/>
      <c r="J100" s="165"/>
      <c r="K100" s="59"/>
      <c r="L100" s="57">
        <v>5</v>
      </c>
      <c r="O100" s="152"/>
      <c r="P100" s="152"/>
      <c r="Q100" s="152"/>
      <c r="R100" s="152"/>
      <c r="S100" s="152"/>
      <c r="T100" s="152"/>
      <c r="U100" s="152"/>
      <c r="V100" s="152"/>
    </row>
    <row r="101" spans="3:22" ht="14.4" customHeight="1" x14ac:dyDescent="0.25">
      <c r="D101" s="54" t="s">
        <v>76</v>
      </c>
      <c r="H101" s="164" t="s">
        <v>23</v>
      </c>
      <c r="I101" s="169"/>
      <c r="J101" s="165"/>
      <c r="K101" s="59"/>
      <c r="L101" s="57">
        <v>5</v>
      </c>
      <c r="O101" s="152"/>
      <c r="P101" s="152"/>
      <c r="Q101" s="152"/>
      <c r="R101" s="152"/>
      <c r="S101" s="152"/>
      <c r="T101" s="152"/>
      <c r="U101" s="152"/>
      <c r="V101" s="152"/>
    </row>
    <row r="102" spans="3:22" ht="14.4" customHeight="1" x14ac:dyDescent="0.25">
      <c r="D102" s="54" t="s">
        <v>77</v>
      </c>
      <c r="H102" s="164" t="s">
        <v>23</v>
      </c>
      <c r="I102" s="169"/>
      <c r="J102" s="165"/>
      <c r="L102" s="57">
        <v>5</v>
      </c>
      <c r="O102" s="152"/>
      <c r="P102" s="152"/>
      <c r="Q102" s="152"/>
      <c r="R102" s="152"/>
      <c r="S102" s="152"/>
      <c r="T102" s="152"/>
      <c r="U102" s="152"/>
      <c r="V102" s="152"/>
    </row>
    <row r="103" spans="3:22" ht="14.4" customHeight="1" x14ac:dyDescent="0.25">
      <c r="D103" s="54" t="s">
        <v>77</v>
      </c>
      <c r="H103" s="164" t="s">
        <v>23</v>
      </c>
      <c r="I103" s="169"/>
      <c r="J103" s="165"/>
      <c r="L103" s="57">
        <v>5</v>
      </c>
      <c r="O103" s="152"/>
      <c r="P103" s="152"/>
      <c r="Q103" s="152"/>
      <c r="R103" s="152"/>
      <c r="S103" s="152"/>
      <c r="T103" s="152"/>
      <c r="U103" s="152"/>
      <c r="V103" s="152"/>
    </row>
    <row r="104" spans="3:22" ht="14.4" customHeight="1" x14ac:dyDescent="0.25">
      <c r="D104" s="54" t="s">
        <v>77</v>
      </c>
      <c r="H104" s="164" t="s">
        <v>23</v>
      </c>
      <c r="I104" s="169"/>
      <c r="J104" s="165"/>
      <c r="L104" s="57">
        <v>5</v>
      </c>
      <c r="O104" s="152"/>
      <c r="P104" s="152"/>
      <c r="Q104" s="152"/>
      <c r="R104" s="152"/>
      <c r="S104" s="152"/>
      <c r="T104" s="152"/>
      <c r="U104" s="152"/>
      <c r="V104" s="152"/>
    </row>
    <row r="105" spans="3:22" ht="14.4" customHeight="1" x14ac:dyDescent="0.25"/>
    <row r="106" spans="3:22" ht="14.4" customHeight="1" x14ac:dyDescent="0.25"/>
    <row r="107" spans="3:22" ht="20.399999999999999" x14ac:dyDescent="0.35">
      <c r="C107" s="4" t="s">
        <v>296</v>
      </c>
    </row>
    <row r="108" spans="3:22" x14ac:dyDescent="0.25">
      <c r="D108" s="54" t="s">
        <v>297</v>
      </c>
      <c r="I108" s="62">
        <v>0</v>
      </c>
      <c r="J108" s="42"/>
      <c r="K108" s="62">
        <v>0</v>
      </c>
    </row>
    <row r="109" spans="3:22" x14ac:dyDescent="0.25">
      <c r="D109" s="54" t="s">
        <v>298</v>
      </c>
    </row>
    <row r="110" spans="3:22" x14ac:dyDescent="0.25">
      <c r="D110" s="50" t="s">
        <v>299</v>
      </c>
      <c r="I110" s="124"/>
    </row>
    <row r="111" spans="3:22" x14ac:dyDescent="0.25">
      <c r="D111" s="50" t="s">
        <v>300</v>
      </c>
    </row>
    <row r="112" spans="3:22" x14ac:dyDescent="0.25">
      <c r="D112" s="52" t="s">
        <v>301</v>
      </c>
      <c r="I112" s="124"/>
    </row>
    <row r="113" spans="2:22" x14ac:dyDescent="0.25">
      <c r="D113" s="52" t="s">
        <v>302</v>
      </c>
      <c r="I113" s="124"/>
    </row>
    <row r="114" spans="2:22" x14ac:dyDescent="0.25">
      <c r="D114" s="50" t="s">
        <v>303</v>
      </c>
      <c r="I114" s="124"/>
    </row>
    <row r="115" spans="2:22" x14ac:dyDescent="0.25">
      <c r="D115" s="50"/>
    </row>
    <row r="116" spans="2:22" x14ac:dyDescent="0.25">
      <c r="D116" s="54"/>
    </row>
    <row r="117" spans="2:22" ht="21" x14ac:dyDescent="0.35">
      <c r="B117" s="6"/>
      <c r="C117" s="4" t="s">
        <v>78</v>
      </c>
    </row>
    <row r="118" spans="2:22" x14ac:dyDescent="0.25">
      <c r="D118" s="54" t="s">
        <v>79</v>
      </c>
      <c r="I118" s="62">
        <v>0</v>
      </c>
    </row>
    <row r="119" spans="2:22" x14ac:dyDescent="0.25">
      <c r="D119" s="54" t="s">
        <v>80</v>
      </c>
      <c r="I119" s="62">
        <v>0</v>
      </c>
    </row>
    <row r="120" spans="2:22" x14ac:dyDescent="0.25">
      <c r="D120" s="54" t="s">
        <v>81</v>
      </c>
      <c r="I120" s="62">
        <v>0</v>
      </c>
    </row>
    <row r="121" spans="2:22" x14ac:dyDescent="0.25">
      <c r="D121" s="54" t="s">
        <v>82</v>
      </c>
      <c r="I121" s="62">
        <v>0</v>
      </c>
    </row>
    <row r="122" spans="2:22" x14ac:dyDescent="0.25">
      <c r="D122" s="54" t="s">
        <v>83</v>
      </c>
      <c r="I122" s="62">
        <v>0</v>
      </c>
    </row>
    <row r="123" spans="2:22" x14ac:dyDescent="0.25">
      <c r="D123" s="54" t="s">
        <v>84</v>
      </c>
      <c r="I123" s="62">
        <v>0</v>
      </c>
    </row>
    <row r="124" spans="2:22" x14ac:dyDescent="0.25">
      <c r="E124" s="54"/>
    </row>
    <row r="125" spans="2:22" x14ac:dyDescent="0.25">
      <c r="E125" s="54"/>
    </row>
    <row r="126" spans="2:22" ht="21" x14ac:dyDescent="0.35">
      <c r="B126" s="6"/>
      <c r="C126" s="4" t="s">
        <v>85</v>
      </c>
      <c r="D126" s="40"/>
      <c r="Q126" s="40"/>
    </row>
    <row r="127" spans="2:22" x14ac:dyDescent="0.25">
      <c r="D127" s="63" t="s">
        <v>288</v>
      </c>
      <c r="E127" s="64"/>
      <c r="F127" s="64"/>
      <c r="G127" s="64"/>
      <c r="H127" s="64"/>
      <c r="I127" s="64"/>
      <c r="J127" s="64"/>
      <c r="K127" s="65"/>
      <c r="L127" s="65"/>
      <c r="N127" s="63" t="s">
        <v>275</v>
      </c>
      <c r="O127" s="64"/>
      <c r="P127" s="64"/>
      <c r="Q127" s="64"/>
      <c r="R127" s="64"/>
      <c r="S127" s="64"/>
      <c r="T127" s="64"/>
      <c r="U127" s="65"/>
      <c r="V127" s="65"/>
    </row>
    <row r="128" spans="2:22" x14ac:dyDescent="0.25">
      <c r="D128" s="66"/>
      <c r="E128" s="15" t="s">
        <v>86</v>
      </c>
      <c r="F128" s="15" t="s">
        <v>87</v>
      </c>
      <c r="G128" s="15" t="s">
        <v>88</v>
      </c>
      <c r="H128" s="15" t="s">
        <v>89</v>
      </c>
      <c r="I128" s="15" t="s">
        <v>90</v>
      </c>
      <c r="J128" s="15" t="s">
        <v>91</v>
      </c>
      <c r="K128" s="67" t="s">
        <v>92</v>
      </c>
      <c r="L128" s="68" t="s">
        <v>93</v>
      </c>
      <c r="N128" s="66"/>
      <c r="O128" s="15" t="s">
        <v>86</v>
      </c>
      <c r="P128" s="15" t="s">
        <v>87</v>
      </c>
      <c r="Q128" s="15" t="s">
        <v>88</v>
      </c>
      <c r="R128" s="15" t="s">
        <v>89</v>
      </c>
      <c r="S128" s="15" t="s">
        <v>90</v>
      </c>
      <c r="T128" s="15" t="s">
        <v>91</v>
      </c>
      <c r="U128" s="67" t="s">
        <v>92</v>
      </c>
      <c r="V128" s="68" t="s">
        <v>93</v>
      </c>
    </row>
    <row r="129" spans="4:31" x14ac:dyDescent="0.25">
      <c r="D129" s="69" t="s">
        <v>94</v>
      </c>
      <c r="E129" s="36">
        <v>0</v>
      </c>
      <c r="F129" s="36">
        <v>0</v>
      </c>
      <c r="G129" s="36">
        <v>0</v>
      </c>
      <c r="H129" s="36">
        <v>0</v>
      </c>
      <c r="I129" s="36">
        <v>0</v>
      </c>
      <c r="J129" s="36">
        <v>0</v>
      </c>
      <c r="K129" s="70">
        <f>SUM(E129:J129)</f>
        <v>0</v>
      </c>
      <c r="L129" s="36">
        <v>0</v>
      </c>
      <c r="N129" s="69" t="s">
        <v>94</v>
      </c>
      <c r="O129" s="36">
        <v>0</v>
      </c>
      <c r="P129" s="36">
        <v>0</v>
      </c>
      <c r="Q129" s="36">
        <v>0</v>
      </c>
      <c r="R129" s="36">
        <v>0</v>
      </c>
      <c r="S129" s="36">
        <v>0</v>
      </c>
      <c r="T129" s="36">
        <v>0</v>
      </c>
      <c r="U129" s="70">
        <f>SUM(O129:T129)</f>
        <v>0</v>
      </c>
      <c r="V129" s="36">
        <v>0</v>
      </c>
    </row>
    <row r="130" spans="4:31" x14ac:dyDescent="0.25">
      <c r="D130" s="69" t="s">
        <v>95</v>
      </c>
      <c r="E130" s="36">
        <v>0</v>
      </c>
      <c r="F130" s="36">
        <v>0</v>
      </c>
      <c r="G130" s="36">
        <v>0</v>
      </c>
      <c r="H130" s="36">
        <v>0</v>
      </c>
      <c r="I130" s="36">
        <v>0</v>
      </c>
      <c r="J130" s="36">
        <v>0</v>
      </c>
      <c r="K130" s="70">
        <f>SUM(E130:J130)</f>
        <v>0</v>
      </c>
      <c r="L130" s="36">
        <v>0</v>
      </c>
      <c r="N130" s="69" t="s">
        <v>95</v>
      </c>
      <c r="O130" s="36">
        <v>0</v>
      </c>
      <c r="P130" s="36">
        <v>0</v>
      </c>
      <c r="Q130" s="36">
        <v>0</v>
      </c>
      <c r="R130" s="36">
        <v>0</v>
      </c>
      <c r="S130" s="36">
        <v>0</v>
      </c>
      <c r="T130" s="36">
        <v>0</v>
      </c>
      <c r="U130" s="70">
        <f>SUM(O130:T130)</f>
        <v>0</v>
      </c>
      <c r="V130" s="36">
        <v>0</v>
      </c>
    </row>
    <row r="131" spans="4:31" x14ac:dyDescent="0.25">
      <c r="D131" s="69" t="s">
        <v>96</v>
      </c>
      <c r="E131" s="36">
        <v>0</v>
      </c>
      <c r="F131" s="36">
        <v>0</v>
      </c>
      <c r="G131" s="36">
        <v>0</v>
      </c>
      <c r="H131" s="36">
        <v>0</v>
      </c>
      <c r="I131" s="36">
        <v>0</v>
      </c>
      <c r="J131" s="36">
        <v>0</v>
      </c>
      <c r="K131" s="70">
        <f>SUM(E131:J131)</f>
        <v>0</v>
      </c>
      <c r="L131" s="36">
        <v>0</v>
      </c>
      <c r="N131" s="69" t="s">
        <v>96</v>
      </c>
      <c r="O131" s="36">
        <v>0</v>
      </c>
      <c r="P131" s="36">
        <v>0</v>
      </c>
      <c r="Q131" s="36">
        <v>0</v>
      </c>
      <c r="R131" s="36">
        <v>0</v>
      </c>
      <c r="S131" s="36">
        <v>0</v>
      </c>
      <c r="T131" s="36">
        <v>0</v>
      </c>
      <c r="U131" s="70">
        <f>SUM(O131:T131)</f>
        <v>0</v>
      </c>
      <c r="V131" s="36">
        <v>0</v>
      </c>
    </row>
    <row r="132" spans="4:31" x14ac:dyDescent="0.25">
      <c r="D132" s="69" t="s">
        <v>97</v>
      </c>
      <c r="E132" s="36">
        <v>0</v>
      </c>
      <c r="F132" s="36">
        <v>0</v>
      </c>
      <c r="G132" s="36">
        <v>0</v>
      </c>
      <c r="H132" s="36">
        <v>0</v>
      </c>
      <c r="I132" s="36">
        <v>0</v>
      </c>
      <c r="J132" s="36">
        <v>0</v>
      </c>
      <c r="K132" s="70">
        <f>SUM(E132:J132)</f>
        <v>0</v>
      </c>
      <c r="L132" s="36">
        <v>0</v>
      </c>
      <c r="N132" s="69" t="s">
        <v>97</v>
      </c>
      <c r="O132" s="36">
        <v>0</v>
      </c>
      <c r="P132" s="36">
        <v>0</v>
      </c>
      <c r="Q132" s="36">
        <v>0</v>
      </c>
      <c r="R132" s="36">
        <v>0</v>
      </c>
      <c r="S132" s="36">
        <v>0</v>
      </c>
      <c r="T132" s="36">
        <v>0</v>
      </c>
      <c r="U132" s="70">
        <f>SUM(O132:T132)</f>
        <v>0</v>
      </c>
      <c r="V132" s="36">
        <v>0</v>
      </c>
    </row>
    <row r="133" spans="4:31" ht="14.4" thickBot="1" x14ac:dyDescent="0.3">
      <c r="D133" s="69" t="s">
        <v>98</v>
      </c>
      <c r="E133" s="36">
        <v>0</v>
      </c>
      <c r="F133" s="36">
        <v>0</v>
      </c>
      <c r="G133" s="36">
        <v>0</v>
      </c>
      <c r="H133" s="36">
        <v>0</v>
      </c>
      <c r="I133" s="36">
        <v>0</v>
      </c>
      <c r="J133" s="36">
        <v>0</v>
      </c>
      <c r="K133" s="122">
        <f>SUM(E133:J133)</f>
        <v>0</v>
      </c>
      <c r="L133" s="36">
        <v>0</v>
      </c>
      <c r="N133" s="69" t="s">
        <v>98</v>
      </c>
      <c r="O133" s="36">
        <v>0</v>
      </c>
      <c r="P133" s="36">
        <v>0</v>
      </c>
      <c r="Q133" s="36">
        <v>0</v>
      </c>
      <c r="R133" s="36">
        <v>0</v>
      </c>
      <c r="S133" s="36">
        <v>0</v>
      </c>
      <c r="T133" s="36">
        <v>0</v>
      </c>
      <c r="U133" s="70">
        <f>SUM(O133:T133)</f>
        <v>0</v>
      </c>
      <c r="V133" s="36">
        <v>0</v>
      </c>
    </row>
    <row r="134" spans="4:31" ht="14.4" thickBot="1" x14ac:dyDescent="0.3">
      <c r="D134" s="71" t="s">
        <v>99</v>
      </c>
      <c r="E134" s="72">
        <f t="shared" ref="E134:K134" si="0">SUM(E129:E133)</f>
        <v>0</v>
      </c>
      <c r="F134" s="72">
        <f t="shared" si="0"/>
        <v>0</v>
      </c>
      <c r="G134" s="72">
        <f t="shared" si="0"/>
        <v>0</v>
      </c>
      <c r="H134" s="72">
        <f t="shared" si="0"/>
        <v>0</v>
      </c>
      <c r="I134" s="72">
        <f t="shared" si="0"/>
        <v>0</v>
      </c>
      <c r="J134" s="120">
        <f t="shared" si="0"/>
        <v>0</v>
      </c>
      <c r="K134" s="123">
        <f t="shared" si="0"/>
        <v>0</v>
      </c>
      <c r="L134" s="121">
        <f>SUM(L129:L133)</f>
        <v>0</v>
      </c>
      <c r="N134" s="71" t="s">
        <v>99</v>
      </c>
      <c r="O134" s="72">
        <f t="shared" ref="O134:T134" si="1">SUM(O129:O133)</f>
        <v>0</v>
      </c>
      <c r="P134" s="72">
        <f t="shared" si="1"/>
        <v>0</v>
      </c>
      <c r="Q134" s="72">
        <f t="shared" si="1"/>
        <v>0</v>
      </c>
      <c r="R134" s="72">
        <f t="shared" si="1"/>
        <v>0</v>
      </c>
      <c r="S134" s="72">
        <f t="shared" si="1"/>
        <v>0</v>
      </c>
      <c r="T134" s="72">
        <f t="shared" si="1"/>
        <v>0</v>
      </c>
      <c r="U134" s="123">
        <f>SUM(U129:U133)</f>
        <v>0</v>
      </c>
      <c r="V134" s="72">
        <f>SUM(V129:V133)</f>
        <v>0</v>
      </c>
    </row>
    <row r="135" spans="4:31" x14ac:dyDescent="0.25">
      <c r="D135" s="54"/>
      <c r="Q135" s="40"/>
    </row>
    <row r="136" spans="4:31" x14ac:dyDescent="0.25">
      <c r="D136" s="63" t="s">
        <v>289</v>
      </c>
      <c r="E136" s="64"/>
      <c r="F136" s="64"/>
      <c r="G136" s="64"/>
      <c r="H136" s="64"/>
      <c r="I136" s="64"/>
      <c r="J136" s="64"/>
      <c r="N136" s="63" t="s">
        <v>276</v>
      </c>
      <c r="P136" s="64"/>
      <c r="Q136" s="64"/>
      <c r="R136" s="64"/>
      <c r="S136" s="64"/>
      <c r="T136" s="64"/>
    </row>
    <row r="137" spans="4:31" x14ac:dyDescent="0.25">
      <c r="D137" s="66"/>
      <c r="E137" s="15" t="s">
        <v>86</v>
      </c>
      <c r="F137" s="15" t="s">
        <v>87</v>
      </c>
      <c r="G137" s="15" t="s">
        <v>88</v>
      </c>
      <c r="H137" s="15" t="s">
        <v>89</v>
      </c>
      <c r="I137" s="15" t="s">
        <v>90</v>
      </c>
      <c r="J137" s="15" t="s">
        <v>91</v>
      </c>
      <c r="L137" s="68" t="s">
        <v>93</v>
      </c>
      <c r="N137" s="66"/>
      <c r="O137" s="15" t="s">
        <v>86</v>
      </c>
      <c r="P137" s="15" t="s">
        <v>87</v>
      </c>
      <c r="Q137" s="15" t="s">
        <v>88</v>
      </c>
      <c r="R137" s="15" t="s">
        <v>89</v>
      </c>
      <c r="S137" s="15" t="s">
        <v>90</v>
      </c>
      <c r="T137" s="15" t="s">
        <v>91</v>
      </c>
      <c r="V137" s="68" t="s">
        <v>93</v>
      </c>
      <c r="AD137" s="42"/>
      <c r="AE137" s="42"/>
    </row>
    <row r="138" spans="4:31" x14ac:dyDescent="0.25">
      <c r="D138" s="69" t="s">
        <v>94</v>
      </c>
      <c r="E138" s="36">
        <v>0</v>
      </c>
      <c r="F138" s="36">
        <v>0</v>
      </c>
      <c r="G138" s="36">
        <v>0</v>
      </c>
      <c r="H138" s="36">
        <v>0</v>
      </c>
      <c r="I138" s="36">
        <v>0</v>
      </c>
      <c r="J138" s="36">
        <v>0</v>
      </c>
      <c r="L138" s="36">
        <v>0</v>
      </c>
      <c r="N138" s="69" t="s">
        <v>94</v>
      </c>
      <c r="O138" s="36">
        <v>0</v>
      </c>
      <c r="P138" s="36">
        <v>0</v>
      </c>
      <c r="Q138" s="36">
        <v>0</v>
      </c>
      <c r="R138" s="36">
        <v>0</v>
      </c>
      <c r="S138" s="36">
        <v>0</v>
      </c>
      <c r="T138" s="36">
        <v>0</v>
      </c>
      <c r="V138" s="36">
        <v>0</v>
      </c>
      <c r="AD138" s="42"/>
      <c r="AE138" s="42"/>
    </row>
    <row r="139" spans="4:31" x14ac:dyDescent="0.25">
      <c r="D139" s="69" t="s">
        <v>95</v>
      </c>
      <c r="E139" s="36">
        <v>0</v>
      </c>
      <c r="F139" s="36">
        <v>0</v>
      </c>
      <c r="G139" s="36">
        <v>0</v>
      </c>
      <c r="H139" s="36">
        <v>0</v>
      </c>
      <c r="I139" s="36">
        <v>0</v>
      </c>
      <c r="J139" s="36">
        <v>0</v>
      </c>
      <c r="L139" s="36">
        <v>0</v>
      </c>
      <c r="N139" s="69" t="s">
        <v>95</v>
      </c>
      <c r="O139" s="36">
        <v>0</v>
      </c>
      <c r="P139" s="36">
        <v>0</v>
      </c>
      <c r="Q139" s="36">
        <v>0</v>
      </c>
      <c r="R139" s="36">
        <v>0</v>
      </c>
      <c r="S139" s="36">
        <v>0</v>
      </c>
      <c r="T139" s="36">
        <v>0</v>
      </c>
      <c r="V139" s="36">
        <v>0</v>
      </c>
      <c r="AD139" s="42"/>
      <c r="AE139" s="42"/>
    </row>
    <row r="140" spans="4:31" x14ac:dyDescent="0.25">
      <c r="D140" s="69" t="s">
        <v>96</v>
      </c>
      <c r="E140" s="36">
        <v>0</v>
      </c>
      <c r="F140" s="36">
        <v>0</v>
      </c>
      <c r="G140" s="36">
        <v>0</v>
      </c>
      <c r="H140" s="36">
        <v>0</v>
      </c>
      <c r="I140" s="36">
        <v>0</v>
      </c>
      <c r="J140" s="36">
        <v>0</v>
      </c>
      <c r="L140" s="36">
        <v>0</v>
      </c>
      <c r="N140" s="69" t="s">
        <v>96</v>
      </c>
      <c r="O140" s="36">
        <v>0</v>
      </c>
      <c r="P140" s="36">
        <v>0</v>
      </c>
      <c r="Q140" s="36">
        <v>0</v>
      </c>
      <c r="R140" s="36">
        <v>0</v>
      </c>
      <c r="S140" s="36">
        <v>0</v>
      </c>
      <c r="T140" s="36">
        <v>0</v>
      </c>
      <c r="V140" s="36">
        <v>0</v>
      </c>
      <c r="AD140" s="42"/>
      <c r="AE140" s="42"/>
    </row>
    <row r="141" spans="4:31" x14ac:dyDescent="0.25">
      <c r="D141" s="69" t="s">
        <v>97</v>
      </c>
      <c r="E141" s="36">
        <v>0</v>
      </c>
      <c r="F141" s="36">
        <v>0</v>
      </c>
      <c r="G141" s="36">
        <v>0</v>
      </c>
      <c r="H141" s="36">
        <v>0</v>
      </c>
      <c r="I141" s="36">
        <v>0</v>
      </c>
      <c r="J141" s="36">
        <v>0</v>
      </c>
      <c r="L141" s="36">
        <v>0</v>
      </c>
      <c r="N141" s="69" t="s">
        <v>97</v>
      </c>
      <c r="O141" s="36">
        <v>0</v>
      </c>
      <c r="P141" s="36">
        <v>0</v>
      </c>
      <c r="Q141" s="36">
        <v>0</v>
      </c>
      <c r="R141" s="36">
        <v>0</v>
      </c>
      <c r="S141" s="36">
        <v>0</v>
      </c>
      <c r="T141" s="36">
        <v>0</v>
      </c>
      <c r="V141" s="36">
        <v>0</v>
      </c>
      <c r="AD141" s="42"/>
      <c r="AE141" s="42"/>
    </row>
    <row r="142" spans="4:31" x14ac:dyDescent="0.25">
      <c r="D142" s="69" t="s">
        <v>98</v>
      </c>
      <c r="E142" s="36">
        <v>0</v>
      </c>
      <c r="F142" s="36">
        <v>0</v>
      </c>
      <c r="G142" s="36">
        <v>0</v>
      </c>
      <c r="H142" s="36">
        <v>0</v>
      </c>
      <c r="I142" s="36">
        <v>0</v>
      </c>
      <c r="J142" s="36">
        <v>0</v>
      </c>
      <c r="L142" s="36">
        <v>0</v>
      </c>
      <c r="N142" s="69" t="s">
        <v>98</v>
      </c>
      <c r="O142" s="36">
        <v>0</v>
      </c>
      <c r="P142" s="36">
        <v>0</v>
      </c>
      <c r="Q142" s="36">
        <v>0</v>
      </c>
      <c r="R142" s="36">
        <v>0</v>
      </c>
      <c r="S142" s="36">
        <v>0</v>
      </c>
      <c r="T142" s="36">
        <v>0</v>
      </c>
      <c r="V142" s="36">
        <v>0</v>
      </c>
      <c r="AD142" s="42"/>
      <c r="AE142" s="42"/>
    </row>
    <row r="143" spans="4:31" x14ac:dyDescent="0.25">
      <c r="D143" s="66"/>
      <c r="E143" s="59"/>
      <c r="F143" s="59"/>
      <c r="G143" s="59"/>
      <c r="H143" s="59"/>
      <c r="I143" s="59"/>
      <c r="J143" s="59"/>
      <c r="K143" s="59"/>
      <c r="L143" s="73"/>
      <c r="Q143" s="40"/>
      <c r="V143" s="73"/>
    </row>
    <row r="144" spans="4:31" x14ac:dyDescent="0.25">
      <c r="D144" s="74" t="s">
        <v>100</v>
      </c>
      <c r="I144" s="74" t="s">
        <v>101</v>
      </c>
      <c r="N144" s="103"/>
      <c r="Q144" s="40"/>
    </row>
    <row r="145" spans="3:31" x14ac:dyDescent="0.25">
      <c r="D145" s="50" t="s">
        <v>102</v>
      </c>
      <c r="G145" s="36">
        <v>0</v>
      </c>
      <c r="I145" s="50" t="s">
        <v>103</v>
      </c>
      <c r="L145" s="36">
        <v>0</v>
      </c>
      <c r="Q145" s="40"/>
    </row>
    <row r="146" spans="3:31" x14ac:dyDescent="0.25">
      <c r="D146" s="50" t="s">
        <v>104</v>
      </c>
      <c r="G146" s="36">
        <v>0</v>
      </c>
      <c r="I146" s="50" t="s">
        <v>105</v>
      </c>
      <c r="L146" s="36">
        <v>0</v>
      </c>
      <c r="Q146" s="40"/>
      <c r="AE146" s="42"/>
    </row>
    <row r="147" spans="3:31" x14ac:dyDescent="0.25">
      <c r="D147" s="50" t="s">
        <v>106</v>
      </c>
      <c r="G147" s="36">
        <v>0</v>
      </c>
      <c r="Q147" s="40"/>
    </row>
    <row r="148" spans="3:31" x14ac:dyDescent="0.25">
      <c r="D148" s="50" t="s">
        <v>107</v>
      </c>
      <c r="G148" s="36">
        <v>0</v>
      </c>
      <c r="I148" s="74" t="s">
        <v>108</v>
      </c>
      <c r="Q148" s="40"/>
    </row>
    <row r="149" spans="3:31" x14ac:dyDescent="0.25">
      <c r="D149" s="50" t="s">
        <v>109</v>
      </c>
      <c r="G149" s="36">
        <v>0</v>
      </c>
      <c r="I149" s="50" t="s">
        <v>110</v>
      </c>
      <c r="L149" s="36">
        <v>0</v>
      </c>
      <c r="Q149" s="40"/>
    </row>
    <row r="150" spans="3:31" x14ac:dyDescent="0.25">
      <c r="D150" s="50" t="s">
        <v>111</v>
      </c>
      <c r="G150" s="36">
        <v>0</v>
      </c>
      <c r="I150" s="50" t="s">
        <v>112</v>
      </c>
      <c r="L150" s="36">
        <v>0</v>
      </c>
      <c r="Q150" s="40"/>
    </row>
    <row r="151" spans="3:31" x14ac:dyDescent="0.25">
      <c r="D151" s="50" t="s">
        <v>113</v>
      </c>
      <c r="G151" s="36">
        <v>0</v>
      </c>
      <c r="I151" s="50" t="s">
        <v>114</v>
      </c>
      <c r="L151" s="36">
        <v>0</v>
      </c>
      <c r="Q151" s="40"/>
    </row>
    <row r="152" spans="3:31" x14ac:dyDescent="0.25">
      <c r="D152" s="42"/>
      <c r="E152" s="42"/>
      <c r="F152" s="42"/>
      <c r="G152" s="42"/>
      <c r="I152" s="50" t="s">
        <v>115</v>
      </c>
      <c r="L152" s="36">
        <v>0</v>
      </c>
    </row>
    <row r="153" spans="3:31" x14ac:dyDescent="0.25">
      <c r="D153" s="74" t="s">
        <v>116</v>
      </c>
      <c r="E153" s="42"/>
      <c r="F153" s="42"/>
      <c r="G153" s="36">
        <v>0</v>
      </c>
    </row>
    <row r="154" spans="3:31" x14ac:dyDescent="0.25">
      <c r="D154" s="42"/>
      <c r="E154" s="42"/>
      <c r="F154" s="42"/>
      <c r="G154" s="42"/>
    </row>
    <row r="155" spans="3:31" x14ac:dyDescent="0.25">
      <c r="D155" s="42"/>
      <c r="E155" s="42"/>
      <c r="F155" s="42"/>
      <c r="G155" s="42"/>
    </row>
    <row r="156" spans="3:31" ht="20.399999999999999" x14ac:dyDescent="0.35">
      <c r="C156" s="4" t="s">
        <v>304</v>
      </c>
      <c r="D156" s="90"/>
      <c r="E156" s="91"/>
      <c r="F156" s="91"/>
      <c r="G156" s="91"/>
      <c r="H156" s="95"/>
      <c r="I156" s="96"/>
      <c r="J156" s="93"/>
      <c r="K156" s="86"/>
      <c r="L156" s="86"/>
      <c r="M156" s="86"/>
      <c r="Q156" s="40"/>
      <c r="W156" s="42"/>
      <c r="X156" s="42"/>
      <c r="Y156" s="42"/>
      <c r="Z156" s="42"/>
      <c r="AA156" s="42"/>
      <c r="AB156" s="42"/>
      <c r="AC156" s="42"/>
      <c r="AD156" s="42"/>
      <c r="AE156" s="42"/>
    </row>
    <row r="157" spans="3:31" ht="13.95" customHeight="1" x14ac:dyDescent="0.25">
      <c r="D157" s="90"/>
      <c r="E157" s="91"/>
      <c r="F157" s="91"/>
      <c r="G157" s="91"/>
      <c r="H157" s="95"/>
      <c r="I157" s="96"/>
      <c r="J157" s="93"/>
      <c r="K157" s="86"/>
      <c r="L157" s="203" t="s">
        <v>366</v>
      </c>
      <c r="M157" s="203"/>
      <c r="N157" s="203"/>
      <c r="O157" s="203"/>
      <c r="P157" s="203"/>
      <c r="Q157" s="203"/>
      <c r="R157" s="203"/>
      <c r="S157" s="203"/>
      <c r="T157" s="203"/>
      <c r="U157" s="203"/>
      <c r="V157" s="203"/>
      <c r="W157" s="129"/>
      <c r="X157" s="42"/>
      <c r="Y157" s="42"/>
      <c r="Z157" s="42"/>
      <c r="AA157" s="42"/>
      <c r="AB157" s="42"/>
      <c r="AC157" s="42"/>
      <c r="AD157" s="42"/>
      <c r="AE157" s="42"/>
    </row>
    <row r="158" spans="3:31" x14ac:dyDescent="0.25">
      <c r="D158" s="125" t="s">
        <v>311</v>
      </c>
      <c r="E158" s="126"/>
      <c r="F158" s="126"/>
      <c r="G158" s="213">
        <f>SUBTOTAL(9,G159:H160)</f>
        <v>0</v>
      </c>
      <c r="H158" s="214"/>
      <c r="I158" s="130" t="e">
        <f t="shared" ref="I158:I189" si="2">G158/$G$219</f>
        <v>#DIV/0!</v>
      </c>
      <c r="J158" s="93"/>
      <c r="K158" s="86"/>
      <c r="L158" s="203"/>
      <c r="M158" s="203"/>
      <c r="N158" s="203"/>
      <c r="O158" s="203"/>
      <c r="P158" s="203"/>
      <c r="Q158" s="203"/>
      <c r="R158" s="203"/>
      <c r="S158" s="203"/>
      <c r="T158" s="203"/>
      <c r="U158" s="203"/>
      <c r="V158" s="203"/>
      <c r="W158" s="129"/>
      <c r="X158" s="42"/>
      <c r="Y158" s="42"/>
      <c r="Z158" s="42"/>
      <c r="AA158" s="42"/>
      <c r="AB158" s="42"/>
      <c r="AC158" s="42"/>
      <c r="AD158" s="42"/>
      <c r="AE158" s="42"/>
    </row>
    <row r="159" spans="3:31" x14ac:dyDescent="0.25">
      <c r="D159" s="127" t="s">
        <v>312</v>
      </c>
      <c r="E159" s="126"/>
      <c r="F159" s="126"/>
      <c r="G159" s="198">
        <v>0</v>
      </c>
      <c r="H159" s="199"/>
      <c r="I159" s="131" t="e">
        <f t="shared" si="2"/>
        <v>#DIV/0!</v>
      </c>
      <c r="J159" s="93"/>
      <c r="K159" s="86"/>
      <c r="L159" s="203"/>
      <c r="M159" s="203"/>
      <c r="N159" s="203"/>
      <c r="O159" s="203"/>
      <c r="P159" s="203"/>
      <c r="Q159" s="203"/>
      <c r="R159" s="203"/>
      <c r="S159" s="203"/>
      <c r="T159" s="203"/>
      <c r="U159" s="203"/>
      <c r="V159" s="203"/>
      <c r="W159" s="129"/>
      <c r="X159" s="42"/>
      <c r="Y159" s="42"/>
      <c r="Z159" s="42"/>
      <c r="AA159" s="42"/>
      <c r="AB159" s="42"/>
      <c r="AC159" s="42"/>
      <c r="AD159" s="42"/>
      <c r="AE159" s="42"/>
    </row>
    <row r="160" spans="3:31" x14ac:dyDescent="0.25">
      <c r="D160" s="127" t="s">
        <v>313</v>
      </c>
      <c r="E160" s="126"/>
      <c r="F160" s="126"/>
      <c r="G160" s="198">
        <v>0</v>
      </c>
      <c r="H160" s="199"/>
      <c r="I160" s="131" t="e">
        <f t="shared" si="2"/>
        <v>#DIV/0!</v>
      </c>
      <c r="J160" s="93"/>
      <c r="K160" s="86"/>
      <c r="L160" s="203"/>
      <c r="M160" s="203"/>
      <c r="N160" s="203"/>
      <c r="O160" s="203"/>
      <c r="P160" s="203"/>
      <c r="Q160" s="203"/>
      <c r="R160" s="203"/>
      <c r="S160" s="203"/>
      <c r="T160" s="203"/>
      <c r="U160" s="203"/>
      <c r="V160" s="203"/>
      <c r="W160" s="129"/>
      <c r="X160" s="42"/>
      <c r="Y160" s="42"/>
      <c r="Z160" s="42"/>
      <c r="AA160" s="42"/>
      <c r="AB160" s="42"/>
      <c r="AC160" s="42"/>
      <c r="AD160" s="42"/>
      <c r="AE160" s="42"/>
    </row>
    <row r="161" spans="4:31" x14ac:dyDescent="0.25">
      <c r="D161" s="125" t="s">
        <v>314</v>
      </c>
      <c r="E161" s="126"/>
      <c r="F161" s="126"/>
      <c r="G161" s="213">
        <f>SUBTOTAL(9,G162:H164)</f>
        <v>0</v>
      </c>
      <c r="H161" s="214"/>
      <c r="I161" s="130" t="e">
        <f t="shared" si="2"/>
        <v>#DIV/0!</v>
      </c>
      <c r="J161" s="93"/>
      <c r="K161" s="86"/>
      <c r="L161" s="203"/>
      <c r="M161" s="203"/>
      <c r="N161" s="203"/>
      <c r="O161" s="203"/>
      <c r="P161" s="203"/>
      <c r="Q161" s="203"/>
      <c r="R161" s="203"/>
      <c r="S161" s="203"/>
      <c r="T161" s="203"/>
      <c r="U161" s="203"/>
      <c r="V161" s="203"/>
      <c r="W161" s="129"/>
      <c r="X161" s="42"/>
      <c r="Y161" s="42"/>
      <c r="Z161" s="42"/>
      <c r="AA161" s="42"/>
      <c r="AB161" s="42"/>
      <c r="AC161" s="42"/>
      <c r="AD161" s="42"/>
      <c r="AE161" s="42"/>
    </row>
    <row r="162" spans="4:31" x14ac:dyDescent="0.25">
      <c r="D162" s="127" t="s">
        <v>315</v>
      </c>
      <c r="E162" s="126"/>
      <c r="F162" s="126"/>
      <c r="G162" s="198">
        <v>0</v>
      </c>
      <c r="H162" s="199"/>
      <c r="I162" s="131" t="e">
        <f t="shared" si="2"/>
        <v>#DIV/0!</v>
      </c>
      <c r="J162" s="93"/>
      <c r="K162" s="86"/>
      <c r="L162" s="203"/>
      <c r="M162" s="203"/>
      <c r="N162" s="203"/>
      <c r="O162" s="203"/>
      <c r="P162" s="203"/>
      <c r="Q162" s="203"/>
      <c r="R162" s="203"/>
      <c r="S162" s="203"/>
      <c r="T162" s="203"/>
      <c r="U162" s="203"/>
      <c r="V162" s="203"/>
      <c r="W162" s="129"/>
      <c r="X162" s="42"/>
      <c r="Y162" s="42"/>
      <c r="Z162" s="42"/>
      <c r="AA162" s="42"/>
      <c r="AB162" s="42"/>
      <c r="AC162" s="42"/>
      <c r="AD162" s="42"/>
      <c r="AE162" s="42"/>
    </row>
    <row r="163" spans="4:31" x14ac:dyDescent="0.25">
      <c r="D163" s="127" t="s">
        <v>316</v>
      </c>
      <c r="E163" s="126"/>
      <c r="F163" s="126"/>
      <c r="G163" s="198">
        <v>0</v>
      </c>
      <c r="H163" s="199"/>
      <c r="I163" s="131" t="e">
        <f t="shared" si="2"/>
        <v>#DIV/0!</v>
      </c>
      <c r="J163" s="93"/>
      <c r="K163" s="86"/>
      <c r="L163" s="203"/>
      <c r="M163" s="203"/>
      <c r="N163" s="203"/>
      <c r="O163" s="203"/>
      <c r="P163" s="203"/>
      <c r="Q163" s="203"/>
      <c r="R163" s="203"/>
      <c r="S163" s="203"/>
      <c r="T163" s="203"/>
      <c r="U163" s="203"/>
      <c r="V163" s="203"/>
      <c r="W163" s="129"/>
      <c r="X163" s="42"/>
      <c r="Y163" s="42"/>
      <c r="Z163" s="42"/>
      <c r="AA163" s="42"/>
      <c r="AB163" s="42"/>
      <c r="AC163" s="42"/>
      <c r="AD163" s="42"/>
      <c r="AE163" s="42"/>
    </row>
    <row r="164" spans="4:31" x14ac:dyDescent="0.25">
      <c r="D164" s="127" t="s">
        <v>317</v>
      </c>
      <c r="E164" s="126"/>
      <c r="F164" s="126"/>
      <c r="G164" s="198">
        <v>0</v>
      </c>
      <c r="H164" s="199"/>
      <c r="I164" s="131" t="e">
        <f t="shared" si="2"/>
        <v>#DIV/0!</v>
      </c>
      <c r="J164" s="93"/>
      <c r="K164" s="86"/>
      <c r="L164" s="203"/>
      <c r="M164" s="203"/>
      <c r="N164" s="203"/>
      <c r="O164" s="203"/>
      <c r="P164" s="203"/>
      <c r="Q164" s="203"/>
      <c r="R164" s="203"/>
      <c r="S164" s="203"/>
      <c r="T164" s="203"/>
      <c r="U164" s="203"/>
      <c r="V164" s="203"/>
      <c r="W164" s="129"/>
      <c r="X164" s="42"/>
      <c r="Y164" s="42"/>
      <c r="Z164" s="42"/>
      <c r="AA164" s="42"/>
      <c r="AB164" s="42"/>
      <c r="AC164" s="42"/>
      <c r="AD164" s="42"/>
      <c r="AE164" s="42"/>
    </row>
    <row r="165" spans="4:31" x14ac:dyDescent="0.25">
      <c r="D165" s="125" t="s">
        <v>318</v>
      </c>
      <c r="E165" s="126"/>
      <c r="F165" s="126"/>
      <c r="G165" s="213">
        <f>SUBTOTAL(9,G166:H176)</f>
        <v>0</v>
      </c>
      <c r="H165" s="214"/>
      <c r="I165" s="130" t="e">
        <f t="shared" si="2"/>
        <v>#DIV/0!</v>
      </c>
      <c r="J165" s="93"/>
      <c r="K165" s="86"/>
      <c r="L165" s="203"/>
      <c r="M165" s="203"/>
      <c r="N165" s="203"/>
      <c r="O165" s="203"/>
      <c r="P165" s="203"/>
      <c r="Q165" s="203"/>
      <c r="R165" s="203"/>
      <c r="S165" s="203"/>
      <c r="T165" s="203"/>
      <c r="U165" s="203"/>
      <c r="V165" s="203"/>
      <c r="W165" s="129"/>
      <c r="X165" s="42"/>
      <c r="Y165" s="42"/>
      <c r="Z165" s="42"/>
      <c r="AA165" s="42"/>
      <c r="AB165" s="42"/>
      <c r="AC165" s="42"/>
      <c r="AD165" s="42"/>
      <c r="AE165" s="42"/>
    </row>
    <row r="166" spans="4:31" x14ac:dyDescent="0.25">
      <c r="D166" s="127" t="s">
        <v>239</v>
      </c>
      <c r="E166" s="126"/>
      <c r="F166" s="126"/>
      <c r="G166" s="198">
        <v>0</v>
      </c>
      <c r="H166" s="199"/>
      <c r="I166" s="131" t="e">
        <f t="shared" si="2"/>
        <v>#DIV/0!</v>
      </c>
      <c r="J166" s="93"/>
      <c r="K166" s="86"/>
      <c r="L166" s="203"/>
      <c r="M166" s="203"/>
      <c r="N166" s="203"/>
      <c r="O166" s="203"/>
      <c r="P166" s="203"/>
      <c r="Q166" s="203"/>
      <c r="R166" s="203"/>
      <c r="S166" s="203"/>
      <c r="T166" s="203"/>
      <c r="U166" s="203"/>
      <c r="V166" s="203"/>
      <c r="W166" s="129"/>
      <c r="X166" s="42"/>
      <c r="Y166" s="42"/>
      <c r="Z166" s="42"/>
      <c r="AA166" s="42"/>
      <c r="AB166" s="42"/>
      <c r="AC166" s="42"/>
      <c r="AD166" s="42"/>
      <c r="AE166" s="42"/>
    </row>
    <row r="167" spans="4:31" x14ac:dyDescent="0.25">
      <c r="D167" s="127" t="s">
        <v>237</v>
      </c>
      <c r="E167" s="126"/>
      <c r="F167" s="126"/>
      <c r="G167" s="198">
        <v>0</v>
      </c>
      <c r="H167" s="199"/>
      <c r="I167" s="131" t="e">
        <f t="shared" si="2"/>
        <v>#DIV/0!</v>
      </c>
      <c r="J167" s="93"/>
      <c r="K167" s="86"/>
      <c r="L167" s="203"/>
      <c r="M167" s="203"/>
      <c r="N167" s="203"/>
      <c r="O167" s="203"/>
      <c r="P167" s="203"/>
      <c r="Q167" s="203"/>
      <c r="R167" s="203"/>
      <c r="S167" s="203"/>
      <c r="T167" s="203"/>
      <c r="U167" s="203"/>
      <c r="V167" s="203"/>
      <c r="W167" s="129"/>
      <c r="X167" s="42"/>
      <c r="Y167" s="42"/>
      <c r="Z167" s="42"/>
      <c r="AA167" s="42"/>
      <c r="AB167" s="42"/>
      <c r="AC167" s="42"/>
      <c r="AD167" s="42"/>
      <c r="AE167" s="42"/>
    </row>
    <row r="168" spans="4:31" x14ac:dyDescent="0.25">
      <c r="D168" s="127" t="s">
        <v>319</v>
      </c>
      <c r="E168" s="126"/>
      <c r="F168" s="126"/>
      <c r="G168" s="198">
        <v>0</v>
      </c>
      <c r="H168" s="199"/>
      <c r="I168" s="131" t="e">
        <f t="shared" si="2"/>
        <v>#DIV/0!</v>
      </c>
      <c r="J168" s="93"/>
      <c r="K168" s="86"/>
      <c r="L168" s="203"/>
      <c r="M168" s="203"/>
      <c r="N168" s="203"/>
      <c r="O168" s="203"/>
      <c r="P168" s="203"/>
      <c r="Q168" s="203"/>
      <c r="R168" s="203"/>
      <c r="S168" s="203"/>
      <c r="T168" s="203"/>
      <c r="U168" s="203"/>
      <c r="V168" s="203"/>
      <c r="W168" s="42"/>
      <c r="X168" s="42"/>
      <c r="Y168" s="42"/>
      <c r="Z168" s="42"/>
      <c r="AA168" s="42"/>
      <c r="AB168" s="42"/>
      <c r="AC168" s="42"/>
      <c r="AD168" s="42"/>
      <c r="AE168" s="42"/>
    </row>
    <row r="169" spans="4:31" x14ac:dyDescent="0.25">
      <c r="D169" s="127" t="s">
        <v>320</v>
      </c>
      <c r="E169" s="126"/>
      <c r="F169" s="126"/>
      <c r="G169" s="198">
        <v>0</v>
      </c>
      <c r="H169" s="199"/>
      <c r="I169" s="131" t="e">
        <f t="shared" si="2"/>
        <v>#DIV/0!</v>
      </c>
      <c r="J169" s="93"/>
      <c r="K169" s="86"/>
      <c r="L169" s="203"/>
      <c r="M169" s="203"/>
      <c r="N169" s="203"/>
      <c r="O169" s="203"/>
      <c r="P169" s="203"/>
      <c r="Q169" s="203"/>
      <c r="R169" s="203"/>
      <c r="S169" s="203"/>
      <c r="T169" s="203"/>
      <c r="U169" s="203"/>
      <c r="V169" s="203"/>
      <c r="W169" s="42"/>
      <c r="X169" s="42"/>
      <c r="Y169" s="42"/>
      <c r="Z169" s="42"/>
      <c r="AA169" s="42"/>
      <c r="AB169" s="42"/>
      <c r="AC169" s="42"/>
      <c r="AD169" s="42"/>
      <c r="AE169" s="42"/>
    </row>
    <row r="170" spans="4:31" x14ac:dyDescent="0.25">
      <c r="D170" s="127" t="s">
        <v>321</v>
      </c>
      <c r="E170" s="126"/>
      <c r="F170" s="126"/>
      <c r="G170" s="198">
        <v>0</v>
      </c>
      <c r="H170" s="199"/>
      <c r="I170" s="131" t="e">
        <f t="shared" si="2"/>
        <v>#DIV/0!</v>
      </c>
      <c r="J170" s="93"/>
      <c r="K170" s="86"/>
      <c r="L170" s="203"/>
      <c r="M170" s="203"/>
      <c r="N170" s="203"/>
      <c r="O170" s="203"/>
      <c r="P170" s="203"/>
      <c r="Q170" s="203"/>
      <c r="R170" s="203"/>
      <c r="S170" s="203"/>
      <c r="T170" s="203"/>
      <c r="U170" s="203"/>
      <c r="V170" s="203"/>
      <c r="W170" s="42"/>
      <c r="X170" s="42"/>
      <c r="Y170" s="42"/>
      <c r="Z170" s="42"/>
      <c r="AA170" s="42"/>
      <c r="AB170" s="42"/>
      <c r="AC170" s="42"/>
      <c r="AD170" s="42"/>
      <c r="AE170" s="42"/>
    </row>
    <row r="171" spans="4:31" x14ac:dyDescent="0.25">
      <c r="D171" s="127" t="s">
        <v>322</v>
      </c>
      <c r="E171" s="126"/>
      <c r="F171" s="126"/>
      <c r="G171" s="198">
        <v>0</v>
      </c>
      <c r="H171" s="199"/>
      <c r="I171" s="131" t="e">
        <f t="shared" si="2"/>
        <v>#DIV/0!</v>
      </c>
      <c r="J171" s="93"/>
      <c r="K171" s="86"/>
      <c r="L171" s="204"/>
      <c r="M171" s="205"/>
      <c r="N171" s="205"/>
      <c r="O171" s="205"/>
      <c r="P171" s="205"/>
      <c r="Q171" s="205"/>
      <c r="R171" s="205"/>
      <c r="S171" s="205"/>
      <c r="T171" s="205"/>
      <c r="U171" s="205"/>
      <c r="V171" s="206"/>
      <c r="W171" s="42"/>
      <c r="X171" s="42"/>
      <c r="Y171" s="42"/>
      <c r="Z171" s="42"/>
      <c r="AA171" s="42"/>
      <c r="AB171" s="42"/>
      <c r="AC171" s="42"/>
      <c r="AD171" s="42"/>
      <c r="AE171" s="42"/>
    </row>
    <row r="172" spans="4:31" x14ac:dyDescent="0.25">
      <c r="D172" s="127" t="s">
        <v>323</v>
      </c>
      <c r="E172" s="126"/>
      <c r="F172" s="126"/>
      <c r="G172" s="198">
        <v>0</v>
      </c>
      <c r="H172" s="199"/>
      <c r="I172" s="131" t="e">
        <f t="shared" si="2"/>
        <v>#DIV/0!</v>
      </c>
      <c r="J172" s="93"/>
      <c r="K172" s="86"/>
      <c r="L172" s="207"/>
      <c r="M172" s="208"/>
      <c r="N172" s="208"/>
      <c r="O172" s="208"/>
      <c r="P172" s="208"/>
      <c r="Q172" s="208"/>
      <c r="R172" s="208"/>
      <c r="S172" s="208"/>
      <c r="T172" s="208"/>
      <c r="U172" s="208"/>
      <c r="V172" s="209"/>
      <c r="W172" s="42"/>
      <c r="X172" s="42"/>
      <c r="Y172" s="42"/>
      <c r="Z172" s="42"/>
      <c r="AA172" s="42"/>
      <c r="AB172" s="42"/>
      <c r="AC172" s="42"/>
      <c r="AD172" s="42"/>
      <c r="AE172" s="42"/>
    </row>
    <row r="173" spans="4:31" x14ac:dyDescent="0.25">
      <c r="D173" s="127" t="s">
        <v>324</v>
      </c>
      <c r="E173" s="126"/>
      <c r="F173" s="126"/>
      <c r="G173" s="198">
        <v>0</v>
      </c>
      <c r="H173" s="199"/>
      <c r="I173" s="131" t="e">
        <f t="shared" si="2"/>
        <v>#DIV/0!</v>
      </c>
      <c r="J173" s="93"/>
      <c r="K173" s="86"/>
      <c r="L173" s="207"/>
      <c r="M173" s="208"/>
      <c r="N173" s="208"/>
      <c r="O173" s="208"/>
      <c r="P173" s="208"/>
      <c r="Q173" s="208"/>
      <c r="R173" s="208"/>
      <c r="S173" s="208"/>
      <c r="T173" s="208"/>
      <c r="U173" s="208"/>
      <c r="V173" s="209"/>
      <c r="W173" s="42"/>
      <c r="X173" s="42"/>
      <c r="Y173" s="42"/>
      <c r="Z173" s="42"/>
      <c r="AA173" s="42"/>
      <c r="AB173" s="42"/>
      <c r="AC173" s="42"/>
      <c r="AD173" s="42"/>
      <c r="AE173" s="42"/>
    </row>
    <row r="174" spans="4:31" x14ac:dyDescent="0.25">
      <c r="D174" s="127" t="s">
        <v>325</v>
      </c>
      <c r="E174" s="126"/>
      <c r="F174" s="126"/>
      <c r="G174" s="198">
        <v>0</v>
      </c>
      <c r="H174" s="199"/>
      <c r="I174" s="131" t="e">
        <f t="shared" si="2"/>
        <v>#DIV/0!</v>
      </c>
      <c r="J174" s="93"/>
      <c r="K174" s="86"/>
      <c r="L174" s="207"/>
      <c r="M174" s="208"/>
      <c r="N174" s="208"/>
      <c r="O174" s="208"/>
      <c r="P174" s="208"/>
      <c r="Q174" s="208"/>
      <c r="R174" s="208"/>
      <c r="S174" s="208"/>
      <c r="T174" s="208"/>
      <c r="U174" s="208"/>
      <c r="V174" s="209"/>
      <c r="W174" s="42"/>
      <c r="X174" s="42"/>
      <c r="Y174" s="42"/>
      <c r="Z174" s="42"/>
      <c r="AA174" s="42"/>
      <c r="AB174" s="42"/>
      <c r="AC174" s="42"/>
      <c r="AD174" s="42"/>
      <c r="AE174" s="42"/>
    </row>
    <row r="175" spans="4:31" x14ac:dyDescent="0.25">
      <c r="D175" s="127" t="s">
        <v>326</v>
      </c>
      <c r="E175" s="126"/>
      <c r="F175" s="126"/>
      <c r="G175" s="198">
        <v>0</v>
      </c>
      <c r="H175" s="199"/>
      <c r="I175" s="131" t="e">
        <f t="shared" si="2"/>
        <v>#DIV/0!</v>
      </c>
      <c r="J175" s="93"/>
      <c r="K175" s="86"/>
      <c r="L175" s="207"/>
      <c r="M175" s="208"/>
      <c r="N175" s="208"/>
      <c r="O175" s="208"/>
      <c r="P175" s="208"/>
      <c r="Q175" s="208"/>
      <c r="R175" s="208"/>
      <c r="S175" s="208"/>
      <c r="T175" s="208"/>
      <c r="U175" s="208"/>
      <c r="V175" s="209"/>
      <c r="W175" s="42"/>
      <c r="X175" s="42"/>
      <c r="Y175" s="42"/>
      <c r="Z175" s="42"/>
      <c r="AA175" s="42"/>
      <c r="AB175" s="42"/>
      <c r="AC175" s="42"/>
      <c r="AD175" s="42"/>
      <c r="AE175" s="42"/>
    </row>
    <row r="176" spans="4:31" x14ac:dyDescent="0.25">
      <c r="D176" s="127" t="s">
        <v>327</v>
      </c>
      <c r="E176" s="126"/>
      <c r="F176" s="126"/>
      <c r="G176" s="198">
        <v>0</v>
      </c>
      <c r="H176" s="199"/>
      <c r="I176" s="131" t="e">
        <f t="shared" si="2"/>
        <v>#DIV/0!</v>
      </c>
      <c r="J176" s="93"/>
      <c r="K176" s="86"/>
      <c r="L176" s="207"/>
      <c r="M176" s="208"/>
      <c r="N176" s="208"/>
      <c r="O176" s="208"/>
      <c r="P176" s="208"/>
      <c r="Q176" s="208"/>
      <c r="R176" s="208"/>
      <c r="S176" s="208"/>
      <c r="T176" s="208"/>
      <c r="U176" s="208"/>
      <c r="V176" s="209"/>
      <c r="W176" s="42"/>
      <c r="X176" s="42"/>
      <c r="Y176" s="42"/>
      <c r="Z176" s="42"/>
      <c r="AA176" s="42"/>
      <c r="AB176" s="42"/>
      <c r="AC176" s="42"/>
      <c r="AD176" s="42"/>
      <c r="AE176" s="42"/>
    </row>
    <row r="177" spans="4:31" x14ac:dyDescent="0.25">
      <c r="D177" s="125" t="s">
        <v>328</v>
      </c>
      <c r="E177" s="126"/>
      <c r="F177" s="126"/>
      <c r="G177" s="213">
        <f>SUBTOTAL(9,G178:H186)</f>
        <v>0</v>
      </c>
      <c r="H177" s="214"/>
      <c r="I177" s="130" t="e">
        <f t="shared" si="2"/>
        <v>#DIV/0!</v>
      </c>
      <c r="J177" s="93"/>
      <c r="K177" s="86"/>
      <c r="L177" s="207"/>
      <c r="M177" s="208"/>
      <c r="N177" s="208"/>
      <c r="O177" s="208"/>
      <c r="P177" s="208"/>
      <c r="Q177" s="208"/>
      <c r="R177" s="208"/>
      <c r="S177" s="208"/>
      <c r="T177" s="208"/>
      <c r="U177" s="208"/>
      <c r="V177" s="209"/>
      <c r="W177" s="42"/>
      <c r="X177" s="42"/>
      <c r="Y177" s="42"/>
      <c r="Z177" s="42"/>
      <c r="AA177" s="42"/>
      <c r="AB177" s="42"/>
      <c r="AC177" s="42"/>
      <c r="AD177" s="42"/>
      <c r="AE177" s="42"/>
    </row>
    <row r="178" spans="4:31" x14ac:dyDescent="0.25">
      <c r="D178" s="128" t="s">
        <v>329</v>
      </c>
      <c r="E178" s="126"/>
      <c r="F178" s="126"/>
      <c r="G178" s="198">
        <v>0</v>
      </c>
      <c r="H178" s="199"/>
      <c r="I178" s="131" t="e">
        <f t="shared" si="2"/>
        <v>#DIV/0!</v>
      </c>
      <c r="J178" s="93"/>
      <c r="K178" s="86"/>
      <c r="L178" s="207"/>
      <c r="M178" s="208"/>
      <c r="N178" s="208"/>
      <c r="O178" s="208"/>
      <c r="P178" s="208"/>
      <c r="Q178" s="208"/>
      <c r="R178" s="208"/>
      <c r="S178" s="208"/>
      <c r="T178" s="208"/>
      <c r="U178" s="208"/>
      <c r="V178" s="209"/>
      <c r="W178" s="42"/>
      <c r="X178" s="42"/>
      <c r="Y178" s="42"/>
      <c r="Z178" s="42"/>
      <c r="AA178" s="42"/>
      <c r="AB178" s="42"/>
      <c r="AC178" s="42"/>
      <c r="AD178" s="42"/>
      <c r="AE178" s="42"/>
    </row>
    <row r="179" spans="4:31" x14ac:dyDescent="0.25">
      <c r="D179" s="127" t="s">
        <v>330</v>
      </c>
      <c r="E179" s="126"/>
      <c r="F179" s="126"/>
      <c r="G179" s="198">
        <v>0</v>
      </c>
      <c r="H179" s="199"/>
      <c r="I179" s="131" t="e">
        <f t="shared" si="2"/>
        <v>#DIV/0!</v>
      </c>
      <c r="J179" s="93"/>
      <c r="K179" s="86"/>
      <c r="L179" s="207"/>
      <c r="M179" s="208"/>
      <c r="N179" s="208"/>
      <c r="O179" s="208"/>
      <c r="P179" s="208"/>
      <c r="Q179" s="208"/>
      <c r="R179" s="208"/>
      <c r="S179" s="208"/>
      <c r="T179" s="208"/>
      <c r="U179" s="208"/>
      <c r="V179" s="209"/>
      <c r="W179" s="42"/>
      <c r="X179" s="42"/>
      <c r="Y179" s="42"/>
      <c r="Z179" s="42"/>
      <c r="AA179" s="42"/>
      <c r="AB179" s="42"/>
      <c r="AC179" s="42"/>
      <c r="AD179" s="42"/>
      <c r="AE179" s="42"/>
    </row>
    <row r="180" spans="4:31" x14ac:dyDescent="0.25">
      <c r="D180" s="127" t="s">
        <v>331</v>
      </c>
      <c r="E180" s="126"/>
      <c r="F180" s="126"/>
      <c r="G180" s="198">
        <v>0</v>
      </c>
      <c r="H180" s="199"/>
      <c r="I180" s="131" t="e">
        <f t="shared" si="2"/>
        <v>#DIV/0!</v>
      </c>
      <c r="J180" s="93"/>
      <c r="K180" s="86"/>
      <c r="L180" s="207"/>
      <c r="M180" s="208"/>
      <c r="N180" s="208"/>
      <c r="O180" s="208"/>
      <c r="P180" s="208"/>
      <c r="Q180" s="208"/>
      <c r="R180" s="208"/>
      <c r="S180" s="208"/>
      <c r="T180" s="208"/>
      <c r="U180" s="208"/>
      <c r="V180" s="209"/>
      <c r="W180" s="42"/>
      <c r="X180" s="42"/>
      <c r="Y180" s="42"/>
      <c r="Z180" s="42"/>
      <c r="AA180" s="42"/>
      <c r="AB180" s="42"/>
      <c r="AC180" s="42"/>
      <c r="AD180" s="42"/>
      <c r="AE180" s="42"/>
    </row>
    <row r="181" spans="4:31" x14ac:dyDescent="0.25">
      <c r="D181" s="127" t="s">
        <v>140</v>
      </c>
      <c r="E181" s="126"/>
      <c r="F181" s="126"/>
      <c r="G181" s="198">
        <v>0</v>
      </c>
      <c r="H181" s="199"/>
      <c r="I181" s="131" t="e">
        <f t="shared" si="2"/>
        <v>#DIV/0!</v>
      </c>
      <c r="J181" s="93"/>
      <c r="K181" s="86"/>
      <c r="L181" s="207"/>
      <c r="M181" s="208"/>
      <c r="N181" s="208"/>
      <c r="O181" s="208"/>
      <c r="P181" s="208"/>
      <c r="Q181" s="208"/>
      <c r="R181" s="208"/>
      <c r="S181" s="208"/>
      <c r="T181" s="208"/>
      <c r="U181" s="208"/>
      <c r="V181" s="209"/>
      <c r="W181" s="42"/>
      <c r="X181" s="42"/>
      <c r="Y181" s="42"/>
      <c r="Z181" s="42"/>
      <c r="AA181" s="42"/>
      <c r="AB181" s="42"/>
      <c r="AC181" s="42"/>
      <c r="AD181" s="42"/>
      <c r="AE181" s="42"/>
    </row>
    <row r="182" spans="4:31" x14ac:dyDescent="0.25">
      <c r="D182" s="127" t="s">
        <v>332</v>
      </c>
      <c r="E182" s="126"/>
      <c r="F182" s="126"/>
      <c r="G182" s="198">
        <v>0</v>
      </c>
      <c r="H182" s="199"/>
      <c r="I182" s="131" t="e">
        <f t="shared" si="2"/>
        <v>#DIV/0!</v>
      </c>
      <c r="J182" s="93"/>
      <c r="K182" s="86"/>
      <c r="L182" s="207"/>
      <c r="M182" s="208"/>
      <c r="N182" s="208"/>
      <c r="O182" s="208"/>
      <c r="P182" s="208"/>
      <c r="Q182" s="208"/>
      <c r="R182" s="208"/>
      <c r="S182" s="208"/>
      <c r="T182" s="208"/>
      <c r="U182" s="208"/>
      <c r="V182" s="209"/>
      <c r="W182" s="42"/>
      <c r="X182" s="42"/>
      <c r="Y182" s="42"/>
      <c r="Z182" s="42"/>
      <c r="AA182" s="42"/>
      <c r="AB182" s="42"/>
      <c r="AC182" s="42"/>
      <c r="AD182" s="42"/>
      <c r="AE182" s="42"/>
    </row>
    <row r="183" spans="4:31" x14ac:dyDescent="0.25">
      <c r="D183" s="127" t="s">
        <v>333</v>
      </c>
      <c r="E183" s="126"/>
      <c r="F183" s="126"/>
      <c r="G183" s="198">
        <v>0</v>
      </c>
      <c r="H183" s="199"/>
      <c r="I183" s="131" t="e">
        <f t="shared" si="2"/>
        <v>#DIV/0!</v>
      </c>
      <c r="J183" s="93"/>
      <c r="K183" s="86"/>
      <c r="L183" s="207"/>
      <c r="M183" s="208"/>
      <c r="N183" s="208"/>
      <c r="O183" s="208"/>
      <c r="P183" s="208"/>
      <c r="Q183" s="208"/>
      <c r="R183" s="208"/>
      <c r="S183" s="208"/>
      <c r="T183" s="208"/>
      <c r="U183" s="208"/>
      <c r="V183" s="209"/>
      <c r="W183" s="42"/>
      <c r="X183" s="42"/>
      <c r="Y183" s="42"/>
      <c r="Z183" s="42"/>
      <c r="AA183" s="42"/>
      <c r="AB183" s="42"/>
      <c r="AC183" s="42"/>
      <c r="AD183" s="42"/>
      <c r="AE183" s="42"/>
    </row>
    <row r="184" spans="4:31" x14ac:dyDescent="0.25">
      <c r="D184" s="127" t="s">
        <v>334</v>
      </c>
      <c r="E184" s="126"/>
      <c r="F184" s="126"/>
      <c r="G184" s="198">
        <v>0</v>
      </c>
      <c r="H184" s="199"/>
      <c r="I184" s="131" t="e">
        <f t="shared" si="2"/>
        <v>#DIV/0!</v>
      </c>
      <c r="J184" s="93"/>
      <c r="K184" s="86"/>
      <c r="L184" s="207"/>
      <c r="M184" s="208"/>
      <c r="N184" s="208"/>
      <c r="O184" s="208"/>
      <c r="P184" s="208"/>
      <c r="Q184" s="208"/>
      <c r="R184" s="208"/>
      <c r="S184" s="208"/>
      <c r="T184" s="208"/>
      <c r="U184" s="208"/>
      <c r="V184" s="209"/>
      <c r="W184" s="42"/>
      <c r="X184" s="42"/>
      <c r="Y184" s="42"/>
      <c r="Z184" s="42"/>
      <c r="AA184" s="42"/>
      <c r="AB184" s="42"/>
      <c r="AC184" s="42"/>
      <c r="AD184" s="42"/>
      <c r="AE184" s="42"/>
    </row>
    <row r="185" spans="4:31" x14ac:dyDescent="0.25">
      <c r="D185" s="127" t="s">
        <v>335</v>
      </c>
      <c r="E185" s="126"/>
      <c r="F185" s="126"/>
      <c r="G185" s="198">
        <v>0</v>
      </c>
      <c r="H185" s="199"/>
      <c r="I185" s="131" t="e">
        <f t="shared" si="2"/>
        <v>#DIV/0!</v>
      </c>
      <c r="J185" s="93"/>
      <c r="K185" s="86"/>
      <c r="L185" s="207"/>
      <c r="M185" s="208"/>
      <c r="N185" s="208"/>
      <c r="O185" s="208"/>
      <c r="P185" s="208"/>
      <c r="Q185" s="208"/>
      <c r="R185" s="208"/>
      <c r="S185" s="208"/>
      <c r="T185" s="208"/>
      <c r="U185" s="208"/>
      <c r="V185" s="209"/>
      <c r="W185" s="42"/>
      <c r="X185" s="42"/>
      <c r="Y185" s="42"/>
      <c r="Z185" s="42"/>
      <c r="AA185" s="42"/>
      <c r="AB185" s="42"/>
      <c r="AC185" s="42"/>
      <c r="AD185" s="42"/>
      <c r="AE185" s="42"/>
    </row>
    <row r="186" spans="4:31" x14ac:dyDescent="0.25">
      <c r="D186" s="127" t="s">
        <v>141</v>
      </c>
      <c r="E186" s="126"/>
      <c r="F186" s="126"/>
      <c r="G186" s="198">
        <v>0</v>
      </c>
      <c r="H186" s="199"/>
      <c r="I186" s="131" t="e">
        <f t="shared" si="2"/>
        <v>#DIV/0!</v>
      </c>
      <c r="J186" s="93"/>
      <c r="K186" s="86"/>
      <c r="L186" s="207"/>
      <c r="M186" s="208"/>
      <c r="N186" s="208"/>
      <c r="O186" s="208"/>
      <c r="P186" s="208"/>
      <c r="Q186" s="208"/>
      <c r="R186" s="208"/>
      <c r="S186" s="208"/>
      <c r="T186" s="208"/>
      <c r="U186" s="208"/>
      <c r="V186" s="209"/>
      <c r="W186" s="42"/>
      <c r="X186" s="42"/>
      <c r="Y186" s="42"/>
      <c r="Z186" s="42"/>
      <c r="AA186" s="42"/>
      <c r="AB186" s="42"/>
      <c r="AC186" s="42"/>
      <c r="AD186" s="42"/>
      <c r="AE186" s="42"/>
    </row>
    <row r="187" spans="4:31" x14ac:dyDescent="0.25">
      <c r="D187" s="125" t="s">
        <v>336</v>
      </c>
      <c r="E187" s="126"/>
      <c r="F187" s="126"/>
      <c r="G187" s="213">
        <f>SUBTOTAL(9,G188:H194)</f>
        <v>0</v>
      </c>
      <c r="H187" s="214"/>
      <c r="I187" s="130" t="e">
        <f t="shared" si="2"/>
        <v>#DIV/0!</v>
      </c>
      <c r="J187" s="93"/>
      <c r="K187" s="86"/>
      <c r="L187" s="207"/>
      <c r="M187" s="208"/>
      <c r="N187" s="208"/>
      <c r="O187" s="208"/>
      <c r="P187" s="208"/>
      <c r="Q187" s="208"/>
      <c r="R187" s="208"/>
      <c r="S187" s="208"/>
      <c r="T187" s="208"/>
      <c r="U187" s="208"/>
      <c r="V187" s="209"/>
      <c r="W187" s="42"/>
      <c r="X187" s="42"/>
      <c r="Y187" s="42"/>
      <c r="Z187" s="42"/>
      <c r="AA187" s="42"/>
      <c r="AB187" s="42"/>
      <c r="AC187" s="42"/>
      <c r="AD187" s="42"/>
      <c r="AE187" s="42"/>
    </row>
    <row r="188" spans="4:31" x14ac:dyDescent="0.25">
      <c r="D188" s="127" t="s">
        <v>337</v>
      </c>
      <c r="E188" s="126"/>
      <c r="F188" s="126"/>
      <c r="G188" s="198">
        <v>0</v>
      </c>
      <c r="H188" s="199"/>
      <c r="I188" s="131" t="e">
        <f t="shared" si="2"/>
        <v>#DIV/0!</v>
      </c>
      <c r="J188" s="93"/>
      <c r="K188" s="86"/>
      <c r="L188" s="207"/>
      <c r="M188" s="208"/>
      <c r="N188" s="208"/>
      <c r="O188" s="208"/>
      <c r="P188" s="208"/>
      <c r="Q188" s="208"/>
      <c r="R188" s="208"/>
      <c r="S188" s="208"/>
      <c r="T188" s="208"/>
      <c r="U188" s="208"/>
      <c r="V188" s="209"/>
      <c r="W188" s="42"/>
      <c r="X188" s="42"/>
      <c r="Y188" s="42"/>
      <c r="Z188" s="42"/>
      <c r="AA188" s="42"/>
      <c r="AB188" s="42"/>
      <c r="AC188" s="42"/>
      <c r="AD188" s="42"/>
      <c r="AE188" s="42"/>
    </row>
    <row r="189" spans="4:31" x14ac:dyDescent="0.25">
      <c r="D189" s="127" t="s">
        <v>338</v>
      </c>
      <c r="E189" s="126"/>
      <c r="F189" s="126"/>
      <c r="G189" s="198">
        <v>0</v>
      </c>
      <c r="H189" s="199"/>
      <c r="I189" s="131" t="e">
        <f t="shared" si="2"/>
        <v>#DIV/0!</v>
      </c>
      <c r="J189" s="93"/>
      <c r="K189" s="86"/>
      <c r="L189" s="207"/>
      <c r="M189" s="208"/>
      <c r="N189" s="208"/>
      <c r="O189" s="208"/>
      <c r="P189" s="208"/>
      <c r="Q189" s="208"/>
      <c r="R189" s="208"/>
      <c r="S189" s="208"/>
      <c r="T189" s="208"/>
      <c r="U189" s="208"/>
      <c r="V189" s="209"/>
      <c r="W189" s="42"/>
      <c r="X189" s="42"/>
      <c r="Y189" s="42"/>
      <c r="Z189" s="42"/>
      <c r="AA189" s="42"/>
      <c r="AB189" s="42"/>
      <c r="AC189" s="42"/>
      <c r="AD189" s="42"/>
      <c r="AE189" s="42"/>
    </row>
    <row r="190" spans="4:31" x14ac:dyDescent="0.25">
      <c r="D190" s="128" t="s">
        <v>339</v>
      </c>
      <c r="E190" s="126"/>
      <c r="F190" s="126"/>
      <c r="G190" s="198">
        <v>0</v>
      </c>
      <c r="H190" s="199"/>
      <c r="I190" s="131" t="e">
        <f t="shared" ref="I190:I219" si="3">G190/$G$219</f>
        <v>#DIV/0!</v>
      </c>
      <c r="J190" s="93"/>
      <c r="K190" s="86"/>
      <c r="L190" s="207"/>
      <c r="M190" s="208"/>
      <c r="N190" s="208"/>
      <c r="O190" s="208"/>
      <c r="P190" s="208"/>
      <c r="Q190" s="208"/>
      <c r="R190" s="208"/>
      <c r="S190" s="208"/>
      <c r="T190" s="208"/>
      <c r="U190" s="208"/>
      <c r="V190" s="209"/>
      <c r="W190" s="42"/>
      <c r="X190" s="42"/>
      <c r="Y190" s="42"/>
      <c r="Z190" s="42"/>
      <c r="AA190" s="42"/>
      <c r="AB190" s="42"/>
      <c r="AC190" s="42"/>
      <c r="AD190" s="42"/>
      <c r="AE190" s="42"/>
    </row>
    <row r="191" spans="4:31" x14ac:dyDescent="0.25">
      <c r="D191" s="127" t="s">
        <v>340</v>
      </c>
      <c r="E191" s="126"/>
      <c r="F191" s="126"/>
      <c r="G191" s="198">
        <v>0</v>
      </c>
      <c r="H191" s="199"/>
      <c r="I191" s="131" t="e">
        <f t="shared" si="3"/>
        <v>#DIV/0!</v>
      </c>
      <c r="J191" s="93"/>
      <c r="K191" s="86"/>
      <c r="L191" s="207"/>
      <c r="M191" s="208"/>
      <c r="N191" s="208"/>
      <c r="O191" s="208"/>
      <c r="P191" s="208"/>
      <c r="Q191" s="208"/>
      <c r="R191" s="208"/>
      <c r="S191" s="208"/>
      <c r="T191" s="208"/>
      <c r="U191" s="208"/>
      <c r="V191" s="209"/>
      <c r="W191" s="42"/>
      <c r="X191" s="42"/>
      <c r="Y191" s="42"/>
      <c r="Z191" s="42"/>
      <c r="AA191" s="42"/>
      <c r="AB191" s="42"/>
      <c r="AC191" s="42"/>
      <c r="AD191" s="42"/>
      <c r="AE191" s="42"/>
    </row>
    <row r="192" spans="4:31" x14ac:dyDescent="0.25">
      <c r="D192" s="127" t="s">
        <v>341</v>
      </c>
      <c r="E192" s="126"/>
      <c r="F192" s="126"/>
      <c r="G192" s="198">
        <v>0</v>
      </c>
      <c r="H192" s="199"/>
      <c r="I192" s="131" t="e">
        <f t="shared" si="3"/>
        <v>#DIV/0!</v>
      </c>
      <c r="J192" s="93"/>
      <c r="K192" s="86"/>
      <c r="L192" s="207"/>
      <c r="M192" s="208"/>
      <c r="N192" s="208"/>
      <c r="O192" s="208"/>
      <c r="P192" s="208"/>
      <c r="Q192" s="208"/>
      <c r="R192" s="208"/>
      <c r="S192" s="208"/>
      <c r="T192" s="208"/>
      <c r="U192" s="208"/>
      <c r="V192" s="209"/>
      <c r="W192" s="42"/>
      <c r="X192" s="42"/>
      <c r="Y192" s="42"/>
      <c r="Z192" s="42"/>
      <c r="AA192" s="42"/>
      <c r="AB192" s="42"/>
      <c r="AC192" s="42"/>
      <c r="AD192" s="42"/>
      <c r="AE192" s="42"/>
    </row>
    <row r="193" spans="4:31" x14ac:dyDescent="0.25">
      <c r="D193" s="127" t="s">
        <v>342</v>
      </c>
      <c r="E193" s="126"/>
      <c r="F193" s="126"/>
      <c r="G193" s="198">
        <v>0</v>
      </c>
      <c r="H193" s="199"/>
      <c r="I193" s="131" t="e">
        <f t="shared" si="3"/>
        <v>#DIV/0!</v>
      </c>
      <c r="J193" s="93"/>
      <c r="K193" s="86"/>
      <c r="L193" s="207"/>
      <c r="M193" s="208"/>
      <c r="N193" s="208"/>
      <c r="O193" s="208"/>
      <c r="P193" s="208"/>
      <c r="Q193" s="208"/>
      <c r="R193" s="208"/>
      <c r="S193" s="208"/>
      <c r="T193" s="208"/>
      <c r="U193" s="208"/>
      <c r="V193" s="209"/>
      <c r="W193" s="42"/>
      <c r="X193" s="42"/>
      <c r="Y193" s="42"/>
      <c r="Z193" s="42"/>
      <c r="AA193" s="42"/>
      <c r="AB193" s="42"/>
      <c r="AC193" s="42"/>
      <c r="AD193" s="42"/>
      <c r="AE193" s="42"/>
    </row>
    <row r="194" spans="4:31" x14ac:dyDescent="0.25">
      <c r="D194" s="127" t="s">
        <v>141</v>
      </c>
      <c r="E194" s="126"/>
      <c r="F194" s="126"/>
      <c r="G194" s="198">
        <v>0</v>
      </c>
      <c r="H194" s="199"/>
      <c r="I194" s="131" t="e">
        <f t="shared" si="3"/>
        <v>#DIV/0!</v>
      </c>
      <c r="J194" s="93"/>
      <c r="K194" s="86"/>
      <c r="L194" s="207"/>
      <c r="M194" s="208"/>
      <c r="N194" s="208"/>
      <c r="O194" s="208"/>
      <c r="P194" s="208"/>
      <c r="Q194" s="208"/>
      <c r="R194" s="208"/>
      <c r="S194" s="208"/>
      <c r="T194" s="208"/>
      <c r="U194" s="208"/>
      <c r="V194" s="209"/>
      <c r="W194" s="42"/>
      <c r="X194" s="42"/>
      <c r="Y194" s="42"/>
      <c r="Z194" s="42"/>
      <c r="AA194" s="42"/>
      <c r="AB194" s="42"/>
      <c r="AC194" s="42"/>
      <c r="AD194" s="42"/>
      <c r="AE194" s="42"/>
    </row>
    <row r="195" spans="4:31" x14ac:dyDescent="0.25">
      <c r="D195" s="125" t="s">
        <v>343</v>
      </c>
      <c r="E195" s="126"/>
      <c r="F195" s="126"/>
      <c r="G195" s="213">
        <f>SUBTOTAL(9,G196:H200)</f>
        <v>0</v>
      </c>
      <c r="H195" s="214"/>
      <c r="I195" s="130" t="e">
        <f t="shared" si="3"/>
        <v>#DIV/0!</v>
      </c>
      <c r="J195" s="93"/>
      <c r="K195" s="86"/>
      <c r="L195" s="207"/>
      <c r="M195" s="208"/>
      <c r="N195" s="208"/>
      <c r="O195" s="208"/>
      <c r="P195" s="208"/>
      <c r="Q195" s="208"/>
      <c r="R195" s="208"/>
      <c r="S195" s="208"/>
      <c r="T195" s="208"/>
      <c r="U195" s="208"/>
      <c r="V195" s="209"/>
      <c r="W195" s="42"/>
      <c r="X195" s="42"/>
      <c r="Y195" s="42"/>
      <c r="Z195" s="42"/>
      <c r="AA195" s="42"/>
      <c r="AB195" s="42"/>
      <c r="AC195" s="42"/>
      <c r="AD195" s="42"/>
      <c r="AE195" s="42"/>
    </row>
    <row r="196" spans="4:31" x14ac:dyDescent="0.25">
      <c r="D196" s="127" t="s">
        <v>344</v>
      </c>
      <c r="E196" s="126"/>
      <c r="F196" s="126"/>
      <c r="G196" s="198">
        <v>0</v>
      </c>
      <c r="H196" s="199"/>
      <c r="I196" s="131" t="e">
        <f t="shared" si="3"/>
        <v>#DIV/0!</v>
      </c>
      <c r="J196" s="93"/>
      <c r="K196" s="86"/>
      <c r="L196" s="207"/>
      <c r="M196" s="208"/>
      <c r="N196" s="208"/>
      <c r="O196" s="208"/>
      <c r="P196" s="208"/>
      <c r="Q196" s="208"/>
      <c r="R196" s="208"/>
      <c r="S196" s="208"/>
      <c r="T196" s="208"/>
      <c r="U196" s="208"/>
      <c r="V196" s="209"/>
      <c r="W196" s="42"/>
      <c r="X196" s="42"/>
      <c r="Y196" s="42"/>
      <c r="Z196" s="42"/>
      <c r="AA196" s="42"/>
      <c r="AB196" s="42"/>
      <c r="AC196" s="42"/>
      <c r="AD196" s="42"/>
      <c r="AE196" s="42"/>
    </row>
    <row r="197" spans="4:31" x14ac:dyDescent="0.25">
      <c r="D197" s="127" t="s">
        <v>345</v>
      </c>
      <c r="E197" s="126"/>
      <c r="F197" s="126"/>
      <c r="G197" s="198">
        <v>0</v>
      </c>
      <c r="H197" s="199"/>
      <c r="I197" s="131" t="e">
        <f t="shared" si="3"/>
        <v>#DIV/0!</v>
      </c>
      <c r="J197" s="93"/>
      <c r="K197" s="86"/>
      <c r="L197" s="210"/>
      <c r="M197" s="211"/>
      <c r="N197" s="211"/>
      <c r="O197" s="211"/>
      <c r="P197" s="211"/>
      <c r="Q197" s="211"/>
      <c r="R197" s="211"/>
      <c r="S197" s="211"/>
      <c r="T197" s="211"/>
      <c r="U197" s="211"/>
      <c r="V197" s="212"/>
      <c r="W197" s="42"/>
      <c r="X197" s="42"/>
      <c r="Y197" s="42"/>
      <c r="Z197" s="42"/>
      <c r="AA197" s="42"/>
      <c r="AB197" s="42"/>
      <c r="AC197" s="42"/>
      <c r="AD197" s="42"/>
      <c r="AE197" s="42"/>
    </row>
    <row r="198" spans="4:31" x14ac:dyDescent="0.25">
      <c r="D198" s="127" t="s">
        <v>337</v>
      </c>
      <c r="E198" s="126"/>
      <c r="F198" s="126"/>
      <c r="G198" s="198">
        <v>0</v>
      </c>
      <c r="H198" s="199"/>
      <c r="I198" s="131" t="e">
        <f t="shared" si="3"/>
        <v>#DIV/0!</v>
      </c>
      <c r="J198" s="93"/>
      <c r="K198" s="86"/>
      <c r="L198" s="86"/>
      <c r="M198" s="86"/>
      <c r="Q198" s="40"/>
      <c r="W198" s="42"/>
      <c r="X198" s="42"/>
      <c r="Y198" s="42"/>
      <c r="Z198" s="42"/>
      <c r="AA198" s="42"/>
      <c r="AB198" s="42"/>
      <c r="AC198" s="42"/>
      <c r="AD198" s="42"/>
      <c r="AE198" s="42"/>
    </row>
    <row r="199" spans="4:31" x14ac:dyDescent="0.25">
      <c r="D199" s="127" t="s">
        <v>342</v>
      </c>
      <c r="E199" s="126"/>
      <c r="F199" s="126"/>
      <c r="G199" s="198">
        <v>0</v>
      </c>
      <c r="H199" s="199"/>
      <c r="I199" s="131" t="e">
        <f t="shared" si="3"/>
        <v>#DIV/0!</v>
      </c>
      <c r="J199" s="93"/>
      <c r="K199" s="86"/>
      <c r="L199" s="86"/>
      <c r="M199" s="86"/>
      <c r="Q199" s="40"/>
      <c r="W199" s="42"/>
      <c r="X199" s="42"/>
      <c r="Y199" s="42"/>
      <c r="Z199" s="42"/>
      <c r="AA199" s="42"/>
      <c r="AB199" s="42"/>
      <c r="AC199" s="42"/>
      <c r="AD199" s="42"/>
      <c r="AE199" s="42"/>
    </row>
    <row r="200" spans="4:31" x14ac:dyDescent="0.25">
      <c r="D200" s="127" t="s">
        <v>141</v>
      </c>
      <c r="E200" s="126"/>
      <c r="F200" s="126"/>
      <c r="G200" s="198">
        <v>0</v>
      </c>
      <c r="H200" s="199"/>
      <c r="I200" s="131" t="e">
        <f t="shared" si="3"/>
        <v>#DIV/0!</v>
      </c>
      <c r="J200" s="93"/>
      <c r="K200" s="86"/>
      <c r="L200" s="86"/>
      <c r="M200" s="86"/>
      <c r="Q200" s="40"/>
      <c r="W200" s="42"/>
      <c r="X200" s="42"/>
      <c r="Y200" s="42"/>
      <c r="Z200" s="42"/>
      <c r="AA200" s="42"/>
      <c r="AB200" s="42"/>
      <c r="AC200" s="42"/>
      <c r="AD200" s="42"/>
      <c r="AE200" s="42"/>
    </row>
    <row r="201" spans="4:31" x14ac:dyDescent="0.25">
      <c r="D201" s="125" t="s">
        <v>346</v>
      </c>
      <c r="E201" s="126"/>
      <c r="F201" s="126"/>
      <c r="G201" s="213">
        <f>SUBTOTAL(9,G202:H212)</f>
        <v>0</v>
      </c>
      <c r="H201" s="214"/>
      <c r="I201" s="130" t="e">
        <f t="shared" si="3"/>
        <v>#DIV/0!</v>
      </c>
      <c r="J201" s="93"/>
      <c r="K201" s="86"/>
      <c r="L201" s="86"/>
      <c r="M201" s="86"/>
      <c r="Q201" s="40"/>
      <c r="W201" s="42"/>
      <c r="X201" s="42"/>
      <c r="Y201" s="42"/>
      <c r="Z201" s="42"/>
      <c r="AA201" s="42"/>
      <c r="AB201" s="42"/>
      <c r="AC201" s="42"/>
      <c r="AD201" s="42"/>
      <c r="AE201" s="42"/>
    </row>
    <row r="202" spans="4:31" x14ac:dyDescent="0.25">
      <c r="D202" s="127" t="s">
        <v>347</v>
      </c>
      <c r="E202" s="126"/>
      <c r="F202" s="126"/>
      <c r="G202" s="198">
        <v>0</v>
      </c>
      <c r="H202" s="199"/>
      <c r="I202" s="131" t="e">
        <f t="shared" si="3"/>
        <v>#DIV/0!</v>
      </c>
      <c r="J202" s="93"/>
      <c r="K202" s="86"/>
      <c r="L202" s="86"/>
      <c r="M202" s="86"/>
      <c r="Q202" s="40"/>
      <c r="W202" s="42"/>
      <c r="X202" s="42"/>
      <c r="Y202" s="42"/>
      <c r="Z202" s="42"/>
      <c r="AA202" s="42"/>
      <c r="AB202" s="42"/>
      <c r="AC202" s="42"/>
      <c r="AD202" s="42"/>
      <c r="AE202" s="42"/>
    </row>
    <row r="203" spans="4:31" x14ac:dyDescent="0.25">
      <c r="D203" s="128" t="s">
        <v>348</v>
      </c>
      <c r="E203" s="126"/>
      <c r="F203" s="126"/>
      <c r="G203" s="198">
        <v>0</v>
      </c>
      <c r="H203" s="199"/>
      <c r="I203" s="131" t="e">
        <f t="shared" si="3"/>
        <v>#DIV/0!</v>
      </c>
      <c r="J203" s="93"/>
      <c r="K203" s="86"/>
      <c r="L203" s="86"/>
      <c r="M203" s="86"/>
      <c r="Q203" s="40"/>
      <c r="W203" s="42"/>
      <c r="X203" s="42"/>
      <c r="Y203" s="42"/>
      <c r="Z203" s="42"/>
      <c r="AA203" s="42"/>
      <c r="AB203" s="42"/>
      <c r="AC203" s="42"/>
      <c r="AD203" s="42"/>
      <c r="AE203" s="42"/>
    </row>
    <row r="204" spans="4:31" x14ac:dyDescent="0.25">
      <c r="D204" s="127" t="s">
        <v>349</v>
      </c>
      <c r="E204" s="126"/>
      <c r="F204" s="126"/>
      <c r="G204" s="198">
        <v>0</v>
      </c>
      <c r="H204" s="199"/>
      <c r="I204" s="131" t="e">
        <f t="shared" si="3"/>
        <v>#DIV/0!</v>
      </c>
      <c r="J204" s="93"/>
      <c r="K204" s="86"/>
      <c r="L204" s="86"/>
      <c r="M204" s="86"/>
      <c r="Q204" s="40"/>
      <c r="W204" s="42"/>
      <c r="X204" s="42"/>
      <c r="Y204" s="42"/>
      <c r="Z204" s="42"/>
      <c r="AA204" s="42"/>
      <c r="AB204" s="42"/>
      <c r="AC204" s="42"/>
      <c r="AD204" s="42"/>
      <c r="AE204" s="42"/>
    </row>
    <row r="205" spans="4:31" x14ac:dyDescent="0.25">
      <c r="D205" s="127" t="s">
        <v>350</v>
      </c>
      <c r="E205" s="126"/>
      <c r="F205" s="126"/>
      <c r="G205" s="198">
        <v>0</v>
      </c>
      <c r="H205" s="199"/>
      <c r="I205" s="131" t="e">
        <f t="shared" si="3"/>
        <v>#DIV/0!</v>
      </c>
      <c r="J205" s="93"/>
      <c r="K205" s="86"/>
      <c r="L205" s="86"/>
      <c r="M205" s="86"/>
      <c r="Q205" s="40"/>
      <c r="W205" s="42"/>
      <c r="X205" s="42"/>
      <c r="Y205" s="42"/>
      <c r="Z205" s="42"/>
      <c r="AA205" s="42"/>
      <c r="AB205" s="42"/>
      <c r="AC205" s="42"/>
      <c r="AD205" s="42"/>
      <c r="AE205" s="42"/>
    </row>
    <row r="206" spans="4:31" x14ac:dyDescent="0.25">
      <c r="D206" s="127" t="s">
        <v>351</v>
      </c>
      <c r="E206" s="126"/>
      <c r="F206" s="126"/>
      <c r="G206" s="198">
        <v>0</v>
      </c>
      <c r="H206" s="199"/>
      <c r="I206" s="131" t="e">
        <f t="shared" si="3"/>
        <v>#DIV/0!</v>
      </c>
      <c r="J206" s="93"/>
      <c r="K206" s="86"/>
      <c r="L206" s="86"/>
      <c r="M206" s="86"/>
      <c r="Q206" s="40"/>
      <c r="W206" s="42"/>
      <c r="X206" s="42"/>
      <c r="Y206" s="42"/>
      <c r="Z206" s="42"/>
      <c r="AA206" s="42"/>
      <c r="AB206" s="42"/>
      <c r="AC206" s="42"/>
      <c r="AD206" s="42"/>
      <c r="AE206" s="42"/>
    </row>
    <row r="207" spans="4:31" x14ac:dyDescent="0.25">
      <c r="D207" s="127" t="s">
        <v>352</v>
      </c>
      <c r="E207" s="126"/>
      <c r="F207" s="126"/>
      <c r="G207" s="198">
        <v>0</v>
      </c>
      <c r="H207" s="199"/>
      <c r="I207" s="131" t="e">
        <f t="shared" si="3"/>
        <v>#DIV/0!</v>
      </c>
      <c r="J207" s="93"/>
      <c r="K207" s="86"/>
      <c r="L207" s="86"/>
      <c r="M207" s="86"/>
      <c r="Q207" s="40"/>
      <c r="W207" s="42"/>
      <c r="X207" s="42"/>
      <c r="Y207" s="42"/>
      <c r="Z207" s="42"/>
      <c r="AA207" s="42"/>
      <c r="AB207" s="42"/>
      <c r="AC207" s="42"/>
      <c r="AD207" s="42"/>
      <c r="AE207" s="42"/>
    </row>
    <row r="208" spans="4:31" x14ac:dyDescent="0.25">
      <c r="D208" s="127" t="s">
        <v>353</v>
      </c>
      <c r="E208" s="126"/>
      <c r="F208" s="126"/>
      <c r="G208" s="198">
        <v>0</v>
      </c>
      <c r="H208" s="199"/>
      <c r="I208" s="131" t="e">
        <f t="shared" si="3"/>
        <v>#DIV/0!</v>
      </c>
      <c r="J208" s="93"/>
      <c r="K208" s="86"/>
      <c r="L208" s="86"/>
      <c r="M208" s="86"/>
      <c r="Q208" s="40"/>
      <c r="W208" s="42"/>
      <c r="X208" s="42"/>
      <c r="Y208" s="42"/>
      <c r="Z208" s="42"/>
      <c r="AA208" s="42"/>
      <c r="AB208" s="42"/>
      <c r="AC208" s="42"/>
      <c r="AD208" s="42"/>
      <c r="AE208" s="42"/>
    </row>
    <row r="209" spans="3:31" x14ac:dyDescent="0.25">
      <c r="D209" s="127" t="s">
        <v>354</v>
      </c>
      <c r="E209" s="126"/>
      <c r="F209" s="126"/>
      <c r="G209" s="198">
        <v>0</v>
      </c>
      <c r="H209" s="199"/>
      <c r="I209" s="131" t="e">
        <f t="shared" si="3"/>
        <v>#DIV/0!</v>
      </c>
      <c r="J209" s="93"/>
      <c r="K209" s="86"/>
      <c r="L209" s="86"/>
      <c r="M209" s="86"/>
      <c r="Q209" s="40"/>
      <c r="W209" s="42"/>
      <c r="X209" s="42"/>
      <c r="Y209" s="42"/>
      <c r="Z209" s="42"/>
      <c r="AA209" s="42"/>
      <c r="AB209" s="42"/>
      <c r="AC209" s="42"/>
      <c r="AD209" s="42"/>
      <c r="AE209" s="42"/>
    </row>
    <row r="210" spans="3:31" x14ac:dyDescent="0.25">
      <c r="D210" s="127" t="s">
        <v>355</v>
      </c>
      <c r="E210" s="126"/>
      <c r="F210" s="126"/>
      <c r="G210" s="198">
        <v>0</v>
      </c>
      <c r="H210" s="199"/>
      <c r="I210" s="131" t="e">
        <f t="shared" si="3"/>
        <v>#DIV/0!</v>
      </c>
      <c r="J210" s="93"/>
      <c r="K210" s="86"/>
      <c r="L210" s="86"/>
      <c r="M210" s="86"/>
      <c r="Q210" s="40"/>
      <c r="W210" s="42"/>
      <c r="X210" s="42"/>
      <c r="Y210" s="42"/>
      <c r="Z210" s="42"/>
      <c r="AA210" s="42"/>
      <c r="AB210" s="42"/>
      <c r="AC210" s="42"/>
      <c r="AD210" s="42"/>
      <c r="AE210" s="42"/>
    </row>
    <row r="211" spans="3:31" x14ac:dyDescent="0.25">
      <c r="D211" s="127" t="s">
        <v>356</v>
      </c>
      <c r="E211" s="126"/>
      <c r="F211" s="126"/>
      <c r="G211" s="198">
        <v>0</v>
      </c>
      <c r="H211" s="199"/>
      <c r="I211" s="131" t="e">
        <f t="shared" si="3"/>
        <v>#DIV/0!</v>
      </c>
      <c r="J211" s="93"/>
      <c r="K211" s="86"/>
      <c r="L211" s="86"/>
      <c r="M211" s="86"/>
      <c r="Q211" s="40"/>
      <c r="W211" s="42"/>
      <c r="X211" s="42"/>
      <c r="Y211" s="42"/>
      <c r="Z211" s="42"/>
      <c r="AA211" s="42"/>
      <c r="AB211" s="42"/>
      <c r="AC211" s="42"/>
      <c r="AD211" s="42"/>
      <c r="AE211" s="42"/>
    </row>
    <row r="212" spans="3:31" x14ac:dyDescent="0.25">
      <c r="D212" s="127" t="s">
        <v>357</v>
      </c>
      <c r="E212" s="126"/>
      <c r="F212" s="126"/>
      <c r="G212" s="198">
        <v>0</v>
      </c>
      <c r="H212" s="199"/>
      <c r="I212" s="131" t="e">
        <f t="shared" si="3"/>
        <v>#DIV/0!</v>
      </c>
      <c r="J212" s="93"/>
      <c r="K212" s="86"/>
      <c r="L212" s="86"/>
      <c r="M212" s="86"/>
      <c r="Q212" s="40"/>
      <c r="W212" s="42"/>
      <c r="X212" s="42"/>
      <c r="Y212" s="42"/>
      <c r="Z212" s="42"/>
      <c r="AA212" s="42"/>
      <c r="AB212" s="42"/>
      <c r="AC212" s="42"/>
      <c r="AD212" s="42"/>
      <c r="AE212" s="42"/>
    </row>
    <row r="213" spans="3:31" x14ac:dyDescent="0.25">
      <c r="D213" s="125" t="s">
        <v>358</v>
      </c>
      <c r="E213" s="126"/>
      <c r="F213" s="126"/>
      <c r="G213" s="213">
        <f>SUBTOTAL(9,G214:H218)</f>
        <v>0</v>
      </c>
      <c r="H213" s="214"/>
      <c r="I213" s="130" t="e">
        <f t="shared" si="3"/>
        <v>#DIV/0!</v>
      </c>
      <c r="J213" s="93"/>
      <c r="K213" s="86"/>
      <c r="L213" s="86"/>
      <c r="M213" s="86"/>
      <c r="Q213" s="40"/>
      <c r="W213" s="42"/>
      <c r="X213" s="42"/>
      <c r="Y213" s="42"/>
      <c r="Z213" s="42"/>
      <c r="AA213" s="42"/>
      <c r="AB213" s="42"/>
      <c r="AC213" s="42"/>
      <c r="AD213" s="42"/>
      <c r="AE213" s="42"/>
    </row>
    <row r="214" spans="3:31" x14ac:dyDescent="0.25">
      <c r="D214" s="127" t="s">
        <v>359</v>
      </c>
      <c r="E214" s="126"/>
      <c r="F214" s="126"/>
      <c r="G214" s="198">
        <v>0</v>
      </c>
      <c r="H214" s="199"/>
      <c r="I214" s="131" t="e">
        <f t="shared" si="3"/>
        <v>#DIV/0!</v>
      </c>
      <c r="J214" s="93"/>
      <c r="K214" s="86"/>
      <c r="L214" s="86"/>
      <c r="M214" s="86"/>
      <c r="Q214" s="40"/>
      <c r="W214" s="42"/>
      <c r="X214" s="42"/>
      <c r="Y214" s="42"/>
      <c r="Z214" s="42"/>
      <c r="AA214" s="42"/>
      <c r="AB214" s="42"/>
      <c r="AC214" s="42"/>
      <c r="AD214" s="42"/>
      <c r="AE214" s="42"/>
    </row>
    <row r="215" spans="3:31" x14ac:dyDescent="0.25">
      <c r="D215" s="127" t="s">
        <v>360</v>
      </c>
      <c r="E215" s="126"/>
      <c r="F215" s="126"/>
      <c r="G215" s="198">
        <v>0</v>
      </c>
      <c r="H215" s="199"/>
      <c r="I215" s="131" t="e">
        <f t="shared" si="3"/>
        <v>#DIV/0!</v>
      </c>
      <c r="J215" s="93"/>
      <c r="K215" s="86"/>
      <c r="L215" s="86"/>
      <c r="M215" s="86"/>
      <c r="Q215" s="40"/>
      <c r="W215" s="42"/>
      <c r="X215" s="42"/>
      <c r="Y215" s="42"/>
      <c r="Z215" s="42"/>
      <c r="AA215" s="42"/>
      <c r="AB215" s="42"/>
      <c r="AC215" s="42"/>
      <c r="AD215" s="42"/>
      <c r="AE215" s="42"/>
    </row>
    <row r="216" spans="3:31" x14ac:dyDescent="0.25">
      <c r="D216" s="127" t="s">
        <v>361</v>
      </c>
      <c r="E216" s="126"/>
      <c r="F216" s="126"/>
      <c r="G216" s="198">
        <v>0</v>
      </c>
      <c r="H216" s="199"/>
      <c r="I216" s="131" t="e">
        <f t="shared" si="3"/>
        <v>#DIV/0!</v>
      </c>
      <c r="J216" s="93"/>
      <c r="K216" s="86"/>
      <c r="L216" s="86"/>
      <c r="M216" s="86"/>
      <c r="Q216" s="40"/>
      <c r="W216" s="42"/>
      <c r="X216" s="42"/>
      <c r="Y216" s="42"/>
      <c r="Z216" s="42"/>
      <c r="AA216" s="42"/>
      <c r="AB216" s="42"/>
      <c r="AC216" s="42"/>
      <c r="AD216" s="42"/>
      <c r="AE216" s="42"/>
    </row>
    <row r="217" spans="3:31" x14ac:dyDescent="0.25">
      <c r="D217" s="127" t="s">
        <v>362</v>
      </c>
      <c r="E217" s="126"/>
      <c r="F217" s="126"/>
      <c r="G217" s="198">
        <v>0</v>
      </c>
      <c r="H217" s="199"/>
      <c r="I217" s="131" t="e">
        <f t="shared" si="3"/>
        <v>#DIV/0!</v>
      </c>
      <c r="J217" s="93"/>
      <c r="K217" s="86"/>
      <c r="L217" s="86"/>
      <c r="M217" s="86"/>
      <c r="Q217" s="40"/>
      <c r="W217" s="42"/>
      <c r="X217" s="42"/>
      <c r="Y217" s="42"/>
      <c r="Z217" s="42"/>
      <c r="AA217" s="42"/>
      <c r="AB217" s="42"/>
      <c r="AC217" s="42"/>
      <c r="AD217" s="42"/>
      <c r="AE217" s="42"/>
    </row>
    <row r="218" spans="3:31" x14ac:dyDescent="0.25">
      <c r="D218" s="127" t="s">
        <v>141</v>
      </c>
      <c r="E218" s="126"/>
      <c r="F218" s="126"/>
      <c r="G218" s="198">
        <v>0</v>
      </c>
      <c r="H218" s="199"/>
      <c r="I218" s="131" t="e">
        <f t="shared" si="3"/>
        <v>#DIV/0!</v>
      </c>
      <c r="J218" s="93"/>
      <c r="K218" s="86"/>
      <c r="L218" s="86"/>
      <c r="M218" s="86"/>
      <c r="Q218" s="40"/>
      <c r="W218" s="42"/>
      <c r="X218" s="42"/>
      <c r="Y218" s="42"/>
      <c r="Z218" s="42"/>
      <c r="AA218" s="42"/>
      <c r="AB218" s="42"/>
      <c r="AC218" s="42"/>
      <c r="AD218" s="42"/>
      <c r="AE218" s="42"/>
    </row>
    <row r="219" spans="3:31" x14ac:dyDescent="0.25">
      <c r="D219" s="125" t="s">
        <v>363</v>
      </c>
      <c r="E219" s="126"/>
      <c r="F219" s="126"/>
      <c r="G219" s="213">
        <f>SUBTOTAL(9,G158:H218)</f>
        <v>0</v>
      </c>
      <c r="H219" s="214"/>
      <c r="I219" s="130" t="e">
        <f t="shared" si="3"/>
        <v>#DIV/0!</v>
      </c>
      <c r="J219" s="93"/>
      <c r="K219" s="86"/>
      <c r="L219" s="86"/>
      <c r="M219" s="86"/>
      <c r="Q219" s="40"/>
      <c r="W219" s="42"/>
      <c r="X219" s="42"/>
      <c r="Y219" s="42"/>
      <c r="Z219" s="42"/>
      <c r="AA219" s="42"/>
      <c r="AB219" s="42"/>
      <c r="AC219" s="42"/>
      <c r="AD219" s="42"/>
      <c r="AE219" s="42"/>
    </row>
    <row r="220" spans="3:31" x14ac:dyDescent="0.25">
      <c r="D220" s="90"/>
      <c r="E220" s="91"/>
      <c r="F220" s="91"/>
      <c r="G220" s="91"/>
      <c r="H220" s="95"/>
      <c r="I220" s="96"/>
      <c r="J220" s="93"/>
      <c r="K220" s="86"/>
      <c r="L220" s="86"/>
      <c r="M220" s="86"/>
      <c r="Q220" s="40"/>
      <c r="W220" s="42"/>
      <c r="X220" s="42"/>
      <c r="Y220" s="42"/>
      <c r="Z220" s="42"/>
      <c r="AA220" s="42"/>
      <c r="AB220" s="42"/>
      <c r="AC220" s="42"/>
      <c r="AD220" s="42"/>
      <c r="AE220" s="42"/>
    </row>
    <row r="221" spans="3:31" x14ac:dyDescent="0.25">
      <c r="D221" s="90"/>
      <c r="E221" s="91"/>
      <c r="F221" s="91"/>
      <c r="G221" s="91"/>
      <c r="H221" s="95"/>
      <c r="I221" s="96"/>
      <c r="J221" s="93"/>
      <c r="K221" s="86"/>
      <c r="L221" s="86"/>
      <c r="M221" s="86"/>
      <c r="Q221" s="40"/>
      <c r="W221" s="42"/>
      <c r="X221" s="42"/>
      <c r="Y221" s="42"/>
      <c r="Z221" s="42"/>
      <c r="AA221" s="42"/>
      <c r="AB221" s="42"/>
      <c r="AC221" s="42"/>
      <c r="AD221" s="42"/>
      <c r="AE221" s="42"/>
    </row>
    <row r="222" spans="3:31" ht="20.399999999999999" x14ac:dyDescent="0.35">
      <c r="C222" s="4" t="s">
        <v>117</v>
      </c>
    </row>
    <row r="223" spans="3:31" ht="14.4" customHeight="1" x14ac:dyDescent="0.35">
      <c r="C223" s="4"/>
      <c r="D223" s="75" t="s">
        <v>118</v>
      </c>
    </row>
    <row r="224" spans="3:31" ht="14.4" customHeight="1" x14ac:dyDescent="0.35">
      <c r="C224" s="4"/>
    </row>
    <row r="225" spans="4:31" x14ac:dyDescent="0.25">
      <c r="D225" s="76" t="s">
        <v>119</v>
      </c>
      <c r="E225" s="77"/>
      <c r="F225" s="77"/>
      <c r="G225" s="77"/>
      <c r="H225" s="77" t="s">
        <v>120</v>
      </c>
      <c r="I225" s="77"/>
      <c r="J225" s="78" t="s">
        <v>121</v>
      </c>
      <c r="K225" s="78" t="s">
        <v>122</v>
      </c>
      <c r="L225" s="78" t="s">
        <v>123</v>
      </c>
      <c r="M225" s="78" t="s">
        <v>124</v>
      </c>
      <c r="N225" s="79" t="s">
        <v>125</v>
      </c>
      <c r="O225" s="79" t="s">
        <v>126</v>
      </c>
      <c r="Q225" s="41" t="s">
        <v>127</v>
      </c>
    </row>
    <row r="226" spans="4:31" x14ac:dyDescent="0.25">
      <c r="D226" s="80" t="s">
        <v>128</v>
      </c>
      <c r="H226" s="168">
        <v>0</v>
      </c>
      <c r="I226" s="168"/>
      <c r="J226" s="81">
        <v>0</v>
      </c>
      <c r="K226" s="82">
        <v>0</v>
      </c>
      <c r="L226" s="82">
        <v>0</v>
      </c>
      <c r="M226" s="82">
        <v>2</v>
      </c>
      <c r="N226" s="83">
        <v>1.1499999999999999</v>
      </c>
      <c r="Q226" s="152" t="s">
        <v>59</v>
      </c>
      <c r="R226" s="152"/>
      <c r="S226" s="152"/>
      <c r="T226" s="152"/>
      <c r="U226" s="152"/>
      <c r="V226" s="152"/>
      <c r="W226" s="152"/>
      <c r="X226" s="152"/>
      <c r="Y226" s="152"/>
      <c r="AB226" s="42"/>
      <c r="AC226" s="42"/>
      <c r="AD226" s="42"/>
      <c r="AE226" s="42"/>
    </row>
    <row r="227" spans="4:31" x14ac:dyDescent="0.25">
      <c r="D227" s="159" t="s">
        <v>129</v>
      </c>
      <c r="E227" s="160"/>
      <c r="F227" s="161"/>
      <c r="H227" s="158">
        <v>0</v>
      </c>
      <c r="I227" s="158"/>
      <c r="J227" s="84"/>
      <c r="K227" s="85"/>
      <c r="L227" s="85"/>
      <c r="M227" s="41"/>
      <c r="O227" s="83">
        <v>0.9</v>
      </c>
      <c r="Q227" s="152"/>
      <c r="R227" s="152"/>
      <c r="S227" s="152"/>
      <c r="T227" s="152"/>
      <c r="U227" s="152"/>
      <c r="V227" s="152"/>
      <c r="W227" s="152"/>
      <c r="X227" s="152"/>
      <c r="Y227" s="152"/>
      <c r="AB227" s="42"/>
      <c r="AC227" s="42"/>
      <c r="AD227" s="42"/>
      <c r="AE227" s="42"/>
    </row>
    <row r="228" spans="4:31" x14ac:dyDescent="0.25">
      <c r="D228" s="159" t="s">
        <v>130</v>
      </c>
      <c r="E228" s="160"/>
      <c r="F228" s="161"/>
      <c r="H228" s="158">
        <v>0</v>
      </c>
      <c r="I228" s="158"/>
      <c r="J228" s="81">
        <v>0</v>
      </c>
      <c r="K228" s="82">
        <v>0</v>
      </c>
      <c r="L228" s="82">
        <v>0</v>
      </c>
      <c r="M228" s="82">
        <v>0</v>
      </c>
      <c r="N228" s="83">
        <v>0</v>
      </c>
      <c r="Q228" s="152"/>
      <c r="R228" s="152"/>
      <c r="S228" s="152"/>
      <c r="T228" s="152"/>
      <c r="U228" s="152"/>
      <c r="V228" s="152"/>
      <c r="W228" s="152"/>
      <c r="X228" s="152"/>
      <c r="Y228" s="152"/>
    </row>
    <row r="229" spans="4:31" x14ac:dyDescent="0.25">
      <c r="D229" s="163" t="s">
        <v>131</v>
      </c>
      <c r="E229" s="163"/>
      <c r="F229" s="163"/>
      <c r="H229" s="158">
        <v>0</v>
      </c>
      <c r="I229" s="158"/>
      <c r="J229" s="81">
        <v>0</v>
      </c>
      <c r="K229" s="82">
        <v>0</v>
      </c>
      <c r="L229" s="82">
        <v>0</v>
      </c>
      <c r="M229" s="82">
        <v>0</v>
      </c>
      <c r="N229" s="83">
        <v>0</v>
      </c>
      <c r="Q229" s="152"/>
      <c r="R229" s="152"/>
      <c r="S229" s="152"/>
      <c r="T229" s="152"/>
      <c r="U229" s="152"/>
      <c r="V229" s="152"/>
      <c r="W229" s="152"/>
      <c r="X229" s="152"/>
      <c r="Y229" s="152"/>
    </row>
    <row r="230" spans="4:31" x14ac:dyDescent="0.25">
      <c r="D230" s="162" t="s">
        <v>132</v>
      </c>
      <c r="E230" s="162"/>
      <c r="F230" s="162"/>
      <c r="H230" s="158">
        <v>0</v>
      </c>
      <c r="I230" s="158"/>
      <c r="J230" s="81">
        <v>0</v>
      </c>
      <c r="K230" s="82">
        <v>0</v>
      </c>
      <c r="L230" s="82">
        <v>0</v>
      </c>
      <c r="M230" s="82">
        <v>0</v>
      </c>
      <c r="N230" s="83">
        <v>0</v>
      </c>
      <c r="Q230" s="152"/>
      <c r="R230" s="152"/>
      <c r="S230" s="152"/>
      <c r="T230" s="152"/>
      <c r="U230" s="152"/>
      <c r="V230" s="152"/>
      <c r="W230" s="152"/>
      <c r="X230" s="152"/>
      <c r="Y230" s="152"/>
    </row>
    <row r="231" spans="4:31" x14ac:dyDescent="0.25">
      <c r="D231" s="159" t="s">
        <v>132</v>
      </c>
      <c r="E231" s="160"/>
      <c r="F231" s="161"/>
      <c r="H231" s="158">
        <v>0</v>
      </c>
      <c r="I231" s="158"/>
      <c r="J231" s="81">
        <v>0</v>
      </c>
      <c r="K231" s="82">
        <v>0</v>
      </c>
      <c r="L231" s="82">
        <v>0</v>
      </c>
      <c r="M231" s="82">
        <v>0</v>
      </c>
      <c r="N231" s="83">
        <v>0</v>
      </c>
      <c r="Q231" s="152"/>
      <c r="R231" s="152"/>
      <c r="S231" s="152"/>
      <c r="T231" s="152"/>
      <c r="U231" s="152"/>
      <c r="V231" s="152"/>
      <c r="W231" s="152"/>
      <c r="X231" s="152"/>
      <c r="Y231" s="152"/>
    </row>
    <row r="232" spans="4:31" x14ac:dyDescent="0.25">
      <c r="D232" s="162" t="s">
        <v>133</v>
      </c>
      <c r="E232" s="162"/>
      <c r="F232" s="162"/>
      <c r="H232" s="158">
        <v>0</v>
      </c>
      <c r="I232" s="158"/>
      <c r="J232" s="84"/>
      <c r="K232" s="85"/>
      <c r="L232" s="85"/>
      <c r="M232" s="86"/>
      <c r="Q232" s="40"/>
      <c r="W232" s="42"/>
      <c r="X232" s="42"/>
      <c r="Y232" s="42"/>
      <c r="Z232" s="42"/>
      <c r="AA232" s="42"/>
      <c r="AB232" s="42"/>
      <c r="AC232" s="42"/>
      <c r="AD232" s="42"/>
      <c r="AE232" s="42"/>
    </row>
    <row r="233" spans="4:31" x14ac:dyDescent="0.25">
      <c r="D233" s="162" t="s">
        <v>133</v>
      </c>
      <c r="E233" s="162"/>
      <c r="F233" s="162"/>
      <c r="H233" s="158">
        <v>0</v>
      </c>
      <c r="I233" s="158"/>
      <c r="J233" s="84"/>
      <c r="K233" s="85"/>
      <c r="L233" s="85"/>
      <c r="M233" s="86"/>
      <c r="Q233" s="40"/>
      <c r="W233" s="42"/>
      <c r="X233" s="42"/>
      <c r="Y233" s="42"/>
      <c r="Z233" s="42"/>
      <c r="AA233" s="42"/>
      <c r="AB233" s="42"/>
      <c r="AC233" s="42"/>
      <c r="AD233" s="42"/>
      <c r="AE233" s="42"/>
    </row>
    <row r="234" spans="4:31" x14ac:dyDescent="0.25">
      <c r="D234" s="159" t="s">
        <v>134</v>
      </c>
      <c r="E234" s="160"/>
      <c r="F234" s="161"/>
      <c r="H234" s="158">
        <v>0</v>
      </c>
      <c r="I234" s="158"/>
      <c r="J234" s="87"/>
      <c r="K234" s="85"/>
      <c r="L234" s="85"/>
      <c r="M234" s="86"/>
      <c r="Q234" s="179" t="s">
        <v>135</v>
      </c>
      <c r="R234" s="179"/>
      <c r="S234" s="179"/>
      <c r="T234" s="179"/>
      <c r="U234" s="179"/>
      <c r="V234" s="179"/>
      <c r="W234" s="179"/>
      <c r="X234" s="179"/>
      <c r="Y234" s="179"/>
      <c r="Z234" s="42"/>
      <c r="AA234" s="42"/>
      <c r="AB234" s="42"/>
      <c r="AC234" s="42"/>
      <c r="AD234" s="42"/>
      <c r="AE234" s="42"/>
    </row>
    <row r="235" spans="4:31" x14ac:dyDescent="0.25">
      <c r="D235" s="50" t="s">
        <v>136</v>
      </c>
      <c r="H235" s="158">
        <v>0</v>
      </c>
      <c r="I235" s="158"/>
      <c r="J235" s="88" t="s">
        <v>137</v>
      </c>
      <c r="K235" s="89" t="e">
        <f>H235/G181</f>
        <v>#DIV/0!</v>
      </c>
      <c r="L235" s="85"/>
      <c r="M235" s="86"/>
      <c r="Q235" s="179"/>
      <c r="R235" s="179"/>
      <c r="S235" s="179"/>
      <c r="T235" s="179"/>
      <c r="U235" s="179"/>
      <c r="V235" s="179"/>
      <c r="W235" s="179"/>
      <c r="X235" s="179"/>
      <c r="Y235" s="179"/>
      <c r="Z235" s="42"/>
      <c r="AA235" s="42"/>
      <c r="AB235" s="42"/>
      <c r="AC235" s="42"/>
      <c r="AD235" s="42"/>
      <c r="AE235" s="42"/>
    </row>
    <row r="236" spans="4:31" x14ac:dyDescent="0.25">
      <c r="D236" s="90"/>
      <c r="E236" s="91"/>
      <c r="F236" s="91"/>
      <c r="G236" s="91"/>
      <c r="H236" s="155">
        <f>SUM(H226:I235)</f>
        <v>0</v>
      </c>
      <c r="I236" s="155"/>
      <c r="J236" s="87"/>
      <c r="K236" s="85"/>
      <c r="L236" s="85"/>
      <c r="M236" s="86"/>
      <c r="Q236" s="152" t="s">
        <v>59</v>
      </c>
      <c r="R236" s="152"/>
      <c r="S236" s="152"/>
      <c r="T236" s="152"/>
      <c r="U236" s="152"/>
      <c r="V236" s="152"/>
      <c r="W236" s="152"/>
      <c r="X236" s="152"/>
      <c r="Y236" s="152"/>
      <c r="Z236" s="42"/>
      <c r="AA236" s="42"/>
      <c r="AB236" s="42"/>
      <c r="AC236" s="42"/>
      <c r="AD236" s="42"/>
      <c r="AE236" s="42"/>
    </row>
    <row r="237" spans="4:31" x14ac:dyDescent="0.25">
      <c r="D237" s="54"/>
      <c r="Q237" s="152"/>
      <c r="R237" s="152"/>
      <c r="S237" s="152"/>
      <c r="T237" s="152"/>
      <c r="U237" s="152"/>
      <c r="V237" s="152"/>
      <c r="W237" s="152"/>
      <c r="X237" s="152"/>
      <c r="Y237" s="152"/>
      <c r="Z237" s="42"/>
      <c r="AA237" s="42"/>
      <c r="AB237" s="42"/>
      <c r="AC237" s="42"/>
      <c r="AD237" s="42"/>
      <c r="AE237" s="42"/>
    </row>
    <row r="238" spans="4:31" x14ac:dyDescent="0.25">
      <c r="D238" s="76" t="s">
        <v>138</v>
      </c>
      <c r="J238" s="92"/>
      <c r="K238" s="92"/>
      <c r="L238" s="92"/>
      <c r="M238" s="92"/>
      <c r="Q238" s="152"/>
      <c r="R238" s="152"/>
      <c r="S238" s="152"/>
      <c r="T238" s="152"/>
      <c r="U238" s="152"/>
      <c r="V238" s="152"/>
      <c r="W238" s="152"/>
      <c r="X238" s="152"/>
      <c r="Y238" s="152"/>
      <c r="Z238" s="42"/>
      <c r="AA238" s="42"/>
      <c r="AB238" s="42"/>
      <c r="AC238" s="42"/>
      <c r="AD238" s="42"/>
      <c r="AE238" s="42"/>
    </row>
    <row r="239" spans="4:31" x14ac:dyDescent="0.25">
      <c r="D239" s="50" t="s">
        <v>139</v>
      </c>
      <c r="H239" s="156">
        <f>G158</f>
        <v>0</v>
      </c>
      <c r="I239" s="157"/>
      <c r="J239" s="93"/>
      <c r="K239" s="86"/>
      <c r="L239" s="86"/>
      <c r="M239" s="86"/>
      <c r="Q239" s="152"/>
      <c r="R239" s="152"/>
      <c r="S239" s="152"/>
      <c r="T239" s="152"/>
      <c r="U239" s="152"/>
      <c r="V239" s="152"/>
      <c r="W239" s="152"/>
      <c r="X239" s="152"/>
      <c r="Y239" s="152"/>
      <c r="Z239" s="42"/>
      <c r="AA239" s="42"/>
      <c r="AB239" s="42"/>
      <c r="AC239" s="42"/>
      <c r="AD239" s="42"/>
      <c r="AE239" s="42"/>
    </row>
    <row r="240" spans="4:31" x14ac:dyDescent="0.25">
      <c r="D240" s="50" t="s">
        <v>305</v>
      </c>
      <c r="H240" s="156">
        <f>G161</f>
        <v>0</v>
      </c>
      <c r="I240" s="157"/>
      <c r="J240" s="93"/>
      <c r="K240" s="86"/>
      <c r="L240" s="86"/>
      <c r="M240" s="86"/>
      <c r="Q240" s="152"/>
      <c r="R240" s="152"/>
      <c r="S240" s="152"/>
      <c r="T240" s="152"/>
      <c r="U240" s="152"/>
      <c r="V240" s="152"/>
      <c r="W240" s="152"/>
      <c r="X240" s="152"/>
      <c r="Y240" s="152"/>
      <c r="Z240" s="42"/>
      <c r="AA240" s="42"/>
      <c r="AB240" s="42"/>
      <c r="AC240" s="42"/>
      <c r="AD240" s="42"/>
      <c r="AE240" s="42"/>
    </row>
    <row r="241" spans="4:31" x14ac:dyDescent="0.25">
      <c r="D241" s="50" t="s">
        <v>306</v>
      </c>
      <c r="H241" s="156">
        <f>G165</f>
        <v>0</v>
      </c>
      <c r="I241" s="157"/>
      <c r="J241" s="93"/>
      <c r="K241" s="94"/>
      <c r="L241" s="94"/>
      <c r="M241" s="94"/>
      <c r="Q241" s="152"/>
      <c r="R241" s="152"/>
      <c r="S241" s="152"/>
      <c r="T241" s="152"/>
      <c r="U241" s="152"/>
      <c r="V241" s="152"/>
      <c r="W241" s="152"/>
      <c r="X241" s="152"/>
      <c r="Y241" s="152"/>
      <c r="Z241" s="42"/>
      <c r="AA241" s="42"/>
      <c r="AB241" s="42"/>
      <c r="AC241" s="42"/>
      <c r="AD241" s="42"/>
      <c r="AE241" s="42"/>
    </row>
    <row r="242" spans="4:31" x14ac:dyDescent="0.25">
      <c r="D242" s="99" t="s">
        <v>307</v>
      </c>
      <c r="E242" s="91"/>
      <c r="F242" s="91"/>
      <c r="G242" s="91"/>
      <c r="H242" s="156">
        <f>G177</f>
        <v>0</v>
      </c>
      <c r="I242" s="157"/>
      <c r="J242" s="93"/>
      <c r="K242" s="86"/>
      <c r="L242" s="86"/>
      <c r="M242" s="86"/>
      <c r="Q242" s="40"/>
      <c r="W242" s="42"/>
      <c r="X242" s="42"/>
      <c r="Y242" s="42"/>
      <c r="Z242" s="42"/>
      <c r="AA242" s="42"/>
      <c r="AB242" s="42"/>
      <c r="AC242" s="42"/>
      <c r="AD242" s="42"/>
      <c r="AE242" s="42"/>
    </row>
    <row r="243" spans="4:31" x14ac:dyDescent="0.25">
      <c r="D243" s="99" t="s">
        <v>308</v>
      </c>
      <c r="E243" s="91"/>
      <c r="F243" s="91"/>
      <c r="G243" s="91"/>
      <c r="H243" s="156">
        <f>G187</f>
        <v>0</v>
      </c>
      <c r="I243" s="157"/>
      <c r="J243" s="93"/>
      <c r="K243" s="86"/>
      <c r="L243" s="86"/>
      <c r="M243" s="86"/>
      <c r="Q243" s="40"/>
      <c r="W243" s="42"/>
      <c r="X243" s="42"/>
      <c r="Y243" s="42"/>
      <c r="Z243" s="42"/>
      <c r="AA243" s="42"/>
      <c r="AB243" s="42"/>
      <c r="AC243" s="42"/>
      <c r="AD243" s="42"/>
      <c r="AE243" s="42"/>
    </row>
    <row r="244" spans="4:31" x14ac:dyDescent="0.25">
      <c r="D244" s="99" t="s">
        <v>309</v>
      </c>
      <c r="E244" s="91"/>
      <c r="F244" s="91"/>
      <c r="G244" s="91"/>
      <c r="H244" s="156">
        <f>G195</f>
        <v>0</v>
      </c>
      <c r="I244" s="157"/>
      <c r="J244" s="93"/>
      <c r="K244" s="86"/>
      <c r="L244" s="86"/>
      <c r="M244" s="86"/>
      <c r="Q244" s="40"/>
      <c r="W244" s="42"/>
      <c r="X244" s="42"/>
      <c r="Y244" s="42"/>
      <c r="Z244" s="42"/>
      <c r="AA244" s="42"/>
      <c r="AB244" s="42"/>
      <c r="AC244" s="42"/>
      <c r="AD244" s="42"/>
      <c r="AE244" s="42"/>
    </row>
    <row r="245" spans="4:31" x14ac:dyDescent="0.25">
      <c r="D245" s="99" t="s">
        <v>310</v>
      </c>
      <c r="E245" s="91"/>
      <c r="F245" s="91"/>
      <c r="G245" s="91"/>
      <c r="H245" s="156">
        <f>G213</f>
        <v>0</v>
      </c>
      <c r="I245" s="157"/>
      <c r="J245" s="93"/>
      <c r="K245" s="86"/>
      <c r="L245" s="86"/>
      <c r="M245" s="86"/>
      <c r="Q245" s="40"/>
      <c r="W245" s="42"/>
      <c r="X245" s="42"/>
      <c r="Y245" s="42"/>
      <c r="Z245" s="42"/>
      <c r="AA245" s="42"/>
      <c r="AB245" s="42"/>
      <c r="AC245" s="42"/>
      <c r="AD245" s="42"/>
      <c r="AE245" s="42"/>
    </row>
    <row r="246" spans="4:31" x14ac:dyDescent="0.25">
      <c r="D246" s="99" t="s">
        <v>364</v>
      </c>
      <c r="E246" s="91"/>
      <c r="F246" s="91"/>
      <c r="G246" s="91"/>
      <c r="H246" s="156">
        <f>G219</f>
        <v>0</v>
      </c>
      <c r="I246" s="157"/>
      <c r="J246" s="93"/>
      <c r="K246" s="86"/>
      <c r="L246" s="86"/>
      <c r="M246" s="86"/>
      <c r="Q246" s="40"/>
      <c r="W246" s="42"/>
      <c r="X246" s="42"/>
      <c r="Y246" s="42"/>
      <c r="Z246" s="42"/>
      <c r="AA246" s="42"/>
      <c r="AB246" s="42"/>
      <c r="AC246" s="42"/>
      <c r="AD246" s="42"/>
      <c r="AE246" s="42"/>
    </row>
    <row r="247" spans="4:31" x14ac:dyDescent="0.25">
      <c r="D247" s="90"/>
      <c r="E247" s="91"/>
      <c r="F247" s="91"/>
      <c r="G247" s="91"/>
      <c r="H247" s="95"/>
      <c r="I247" s="96"/>
      <c r="J247" s="93"/>
      <c r="K247" s="86"/>
      <c r="L247" s="86"/>
      <c r="M247" s="86"/>
      <c r="Q247" s="40"/>
      <c r="W247" s="42"/>
      <c r="X247" s="42"/>
      <c r="Y247" s="42"/>
      <c r="Z247" s="42"/>
      <c r="AA247" s="42"/>
      <c r="AB247" s="42"/>
      <c r="AC247" s="42"/>
      <c r="AD247" s="42"/>
      <c r="AE247" s="42"/>
    </row>
    <row r="248" spans="4:31" x14ac:dyDescent="0.25">
      <c r="D248" s="97" t="s">
        <v>141</v>
      </c>
      <c r="E248" s="91"/>
      <c r="F248" s="91"/>
      <c r="G248" s="91"/>
      <c r="H248" s="95"/>
      <c r="I248" s="96"/>
      <c r="J248" s="93"/>
      <c r="K248" s="86"/>
      <c r="L248" s="86"/>
      <c r="M248" s="86"/>
    </row>
    <row r="249" spans="4:31" x14ac:dyDescent="0.25">
      <c r="D249" s="90" t="s">
        <v>142</v>
      </c>
      <c r="E249" s="91"/>
      <c r="F249" s="91"/>
      <c r="G249" s="91"/>
      <c r="H249" s="95"/>
      <c r="I249" s="96"/>
      <c r="J249" s="93"/>
      <c r="K249" s="86"/>
      <c r="L249" s="86"/>
      <c r="M249" s="42"/>
      <c r="N249" s="42"/>
      <c r="P249" s="98"/>
      <c r="Q249" s="40"/>
    </row>
    <row r="250" spans="4:31" ht="14.4" customHeight="1" x14ac:dyDescent="0.25">
      <c r="D250" s="99" t="s">
        <v>143</v>
      </c>
      <c r="E250" s="91"/>
      <c r="F250" s="91"/>
      <c r="G250" s="91"/>
      <c r="H250" s="95"/>
      <c r="I250" s="96"/>
      <c r="J250" s="93"/>
      <c r="K250" s="86"/>
      <c r="L250" s="86"/>
      <c r="M250" s="42"/>
      <c r="N250" s="42"/>
      <c r="P250" s="183">
        <v>0</v>
      </c>
      <c r="Q250" s="184"/>
      <c r="AD250" s="42"/>
      <c r="AE250" s="42"/>
    </row>
    <row r="251" spans="4:31" x14ac:dyDescent="0.25">
      <c r="D251" s="54" t="s">
        <v>144</v>
      </c>
      <c r="E251" s="91"/>
      <c r="F251" s="91"/>
      <c r="G251" s="91"/>
      <c r="H251" s="95"/>
      <c r="I251" s="96"/>
      <c r="J251" s="93"/>
      <c r="K251" s="86"/>
      <c r="L251" s="86"/>
      <c r="M251" s="42"/>
      <c r="N251" s="42"/>
      <c r="P251" s="100"/>
      <c r="Q251" s="40"/>
    </row>
    <row r="252" spans="4:31" x14ac:dyDescent="0.25">
      <c r="D252" s="54" t="s">
        <v>145</v>
      </c>
      <c r="M252" s="42"/>
      <c r="N252" s="42"/>
      <c r="P252" s="51"/>
      <c r="Q252" s="40"/>
    </row>
    <row r="253" spans="4:31" x14ac:dyDescent="0.25">
      <c r="D253" s="54" t="s">
        <v>146</v>
      </c>
      <c r="M253" s="42"/>
      <c r="N253" s="42"/>
      <c r="P253" s="51"/>
      <c r="Q253" s="40"/>
    </row>
    <row r="254" spans="4:31" x14ac:dyDescent="0.25">
      <c r="D254" s="54" t="s">
        <v>147</v>
      </c>
      <c r="N254" s="101"/>
      <c r="P254" s="51"/>
    </row>
    <row r="255" spans="4:31" x14ac:dyDescent="0.25">
      <c r="D255" s="54" t="s">
        <v>148</v>
      </c>
      <c r="N255" s="101"/>
      <c r="P255" s="102">
        <v>0.13</v>
      </c>
      <c r="Q255" s="40"/>
      <c r="AE255" s="42"/>
    </row>
    <row r="256" spans="4:31" x14ac:dyDescent="0.25">
      <c r="N256" s="101"/>
    </row>
    <row r="257" spans="2:31" x14ac:dyDescent="0.25">
      <c r="N257" s="101"/>
    </row>
    <row r="258" spans="2:31" ht="20.399999999999999" x14ac:dyDescent="0.35">
      <c r="C258" s="4" t="s">
        <v>285</v>
      </c>
    </row>
    <row r="259" spans="2:31" x14ac:dyDescent="0.25">
      <c r="G259" s="16" t="s">
        <v>149</v>
      </c>
      <c r="H259" s="16" t="s">
        <v>150</v>
      </c>
      <c r="I259" s="16" t="s">
        <v>151</v>
      </c>
      <c r="J259" s="16" t="s">
        <v>152</v>
      </c>
      <c r="K259" s="16" t="s">
        <v>153</v>
      </c>
      <c r="L259" s="16" t="s">
        <v>154</v>
      </c>
      <c r="M259" s="16" t="s">
        <v>155</v>
      </c>
      <c r="N259" s="16" t="s">
        <v>156</v>
      </c>
      <c r="O259" s="16" t="s">
        <v>157</v>
      </c>
      <c r="P259" s="16" t="s">
        <v>158</v>
      </c>
      <c r="Q259" s="16" t="s">
        <v>159</v>
      </c>
      <c r="R259" s="16" t="s">
        <v>160</v>
      </c>
      <c r="S259" s="16" t="s">
        <v>161</v>
      </c>
      <c r="T259" s="16" t="s">
        <v>162</v>
      </c>
      <c r="U259" s="16" t="s">
        <v>163</v>
      </c>
      <c r="V259" s="16" t="s">
        <v>164</v>
      </c>
      <c r="W259" s="16" t="s">
        <v>165</v>
      </c>
      <c r="X259" s="16" t="s">
        <v>166</v>
      </c>
      <c r="Y259" s="16" t="s">
        <v>167</v>
      </c>
      <c r="Z259" s="16" t="s">
        <v>168</v>
      </c>
    </row>
    <row r="260" spans="2:31" x14ac:dyDescent="0.25">
      <c r="D260" s="54" t="s">
        <v>169</v>
      </c>
      <c r="G260" s="36">
        <v>0</v>
      </c>
      <c r="H260" s="25">
        <f>G260*1.02</f>
        <v>0</v>
      </c>
      <c r="I260" s="25">
        <f t="shared" ref="I260:K260" si="4">H260*1.02</f>
        <v>0</v>
      </c>
      <c r="J260" s="25">
        <f>I260*1.02</f>
        <v>0</v>
      </c>
      <c r="K260" s="25">
        <f t="shared" si="4"/>
        <v>0</v>
      </c>
      <c r="L260" s="25">
        <f t="shared" ref="L260:Z260" si="5">K260*1.02</f>
        <v>0</v>
      </c>
      <c r="M260" s="25">
        <f t="shared" si="5"/>
        <v>0</v>
      </c>
      <c r="N260" s="25">
        <f t="shared" si="5"/>
        <v>0</v>
      </c>
      <c r="O260" s="25">
        <f t="shared" si="5"/>
        <v>0</v>
      </c>
      <c r="P260" s="25">
        <f t="shared" si="5"/>
        <v>0</v>
      </c>
      <c r="Q260" s="25">
        <f>P260*1.02</f>
        <v>0</v>
      </c>
      <c r="R260" s="25">
        <f t="shared" si="5"/>
        <v>0</v>
      </c>
      <c r="S260" s="25">
        <f t="shared" si="5"/>
        <v>0</v>
      </c>
      <c r="T260" s="25">
        <f t="shared" si="5"/>
        <v>0</v>
      </c>
      <c r="U260" s="25">
        <f t="shared" si="5"/>
        <v>0</v>
      </c>
      <c r="V260" s="25">
        <f t="shared" si="5"/>
        <v>0</v>
      </c>
      <c r="W260" s="25">
        <f t="shared" si="5"/>
        <v>0</v>
      </c>
      <c r="X260" s="25">
        <f t="shared" si="5"/>
        <v>0</v>
      </c>
      <c r="Y260" s="25">
        <f t="shared" si="5"/>
        <v>0</v>
      </c>
      <c r="Z260" s="25">
        <f t="shared" si="5"/>
        <v>0</v>
      </c>
    </row>
    <row r="261" spans="2:31" x14ac:dyDescent="0.25">
      <c r="D261" s="54" t="s">
        <v>170</v>
      </c>
      <c r="G261" s="36">
        <v>0</v>
      </c>
      <c r="H261" s="25">
        <f>G261*1.02</f>
        <v>0</v>
      </c>
      <c r="I261" s="25">
        <f t="shared" ref="I261:K261" si="6">H261*1.02</f>
        <v>0</v>
      </c>
      <c r="J261" s="25">
        <f>I261*1.02</f>
        <v>0</v>
      </c>
      <c r="K261" s="25">
        <f t="shared" si="6"/>
        <v>0</v>
      </c>
      <c r="L261" s="25">
        <f t="shared" ref="L261:Z261" si="7">K261*1.02</f>
        <v>0</v>
      </c>
      <c r="M261" s="25">
        <f t="shared" si="7"/>
        <v>0</v>
      </c>
      <c r="N261" s="25">
        <f t="shared" si="7"/>
        <v>0</v>
      </c>
      <c r="O261" s="25">
        <f t="shared" si="7"/>
        <v>0</v>
      </c>
      <c r="P261" s="25">
        <f t="shared" si="7"/>
        <v>0</v>
      </c>
      <c r="Q261" s="25">
        <f>P261*1.02</f>
        <v>0</v>
      </c>
      <c r="R261" s="25">
        <f t="shared" si="7"/>
        <v>0</v>
      </c>
      <c r="S261" s="25">
        <f t="shared" si="7"/>
        <v>0</v>
      </c>
      <c r="T261" s="25">
        <f t="shared" si="7"/>
        <v>0</v>
      </c>
      <c r="U261" s="25">
        <f t="shared" si="7"/>
        <v>0</v>
      </c>
      <c r="V261" s="25">
        <f t="shared" si="7"/>
        <v>0</v>
      </c>
      <c r="W261" s="25">
        <f t="shared" si="7"/>
        <v>0</v>
      </c>
      <c r="X261" s="25">
        <f t="shared" si="7"/>
        <v>0</v>
      </c>
      <c r="Y261" s="25">
        <f t="shared" si="7"/>
        <v>0</v>
      </c>
      <c r="Z261" s="25">
        <f t="shared" si="7"/>
        <v>0</v>
      </c>
    </row>
    <row r="262" spans="2:31" ht="14.4" thickBot="1" x14ac:dyDescent="0.3">
      <c r="D262" s="54" t="s">
        <v>171</v>
      </c>
      <c r="G262" s="26">
        <f>SUM(G260:G261)*-0.07</f>
        <v>0</v>
      </c>
      <c r="H262" s="26">
        <f t="shared" ref="H262:K262" si="8">SUM(H260:H261)*-0.07</f>
        <v>0</v>
      </c>
      <c r="I262" s="26">
        <f t="shared" si="8"/>
        <v>0</v>
      </c>
      <c r="J262" s="26">
        <f t="shared" si="8"/>
        <v>0</v>
      </c>
      <c r="K262" s="26">
        <f t="shared" si="8"/>
        <v>0</v>
      </c>
      <c r="L262" s="26">
        <f t="shared" ref="L262:Z262" si="9">SUM(L260:L261)*-0.07</f>
        <v>0</v>
      </c>
      <c r="M262" s="26">
        <f t="shared" si="9"/>
        <v>0</v>
      </c>
      <c r="N262" s="26">
        <f t="shared" si="9"/>
        <v>0</v>
      </c>
      <c r="O262" s="26">
        <f t="shared" si="9"/>
        <v>0</v>
      </c>
      <c r="P262" s="26">
        <f t="shared" si="9"/>
        <v>0</v>
      </c>
      <c r="Q262" s="26">
        <f t="shared" si="9"/>
        <v>0</v>
      </c>
      <c r="R262" s="26">
        <f t="shared" si="9"/>
        <v>0</v>
      </c>
      <c r="S262" s="26">
        <f t="shared" si="9"/>
        <v>0</v>
      </c>
      <c r="T262" s="26">
        <f t="shared" si="9"/>
        <v>0</v>
      </c>
      <c r="U262" s="26">
        <f t="shared" si="9"/>
        <v>0</v>
      </c>
      <c r="V262" s="26">
        <f t="shared" si="9"/>
        <v>0</v>
      </c>
      <c r="W262" s="26">
        <f t="shared" si="9"/>
        <v>0</v>
      </c>
      <c r="X262" s="26">
        <f t="shared" si="9"/>
        <v>0</v>
      </c>
      <c r="Y262" s="26">
        <f t="shared" si="9"/>
        <v>0</v>
      </c>
      <c r="Z262" s="26">
        <f t="shared" si="9"/>
        <v>0</v>
      </c>
    </row>
    <row r="263" spans="2:31" s="104" customFormat="1" ht="14.4" thickBot="1" x14ac:dyDescent="0.3">
      <c r="B263" s="3"/>
      <c r="C263" s="3"/>
      <c r="D263" s="103" t="s">
        <v>172</v>
      </c>
      <c r="E263" s="77"/>
      <c r="F263" s="77"/>
      <c r="G263" s="27">
        <f>SUM(G260:G262)</f>
        <v>0</v>
      </c>
      <c r="H263" s="28">
        <f t="shared" ref="H263:K263" si="10">SUM(H260:H262)</f>
        <v>0</v>
      </c>
      <c r="I263" s="28">
        <f t="shared" si="10"/>
        <v>0</v>
      </c>
      <c r="J263" s="28">
        <f t="shared" si="10"/>
        <v>0</v>
      </c>
      <c r="K263" s="28">
        <f t="shared" si="10"/>
        <v>0</v>
      </c>
      <c r="L263" s="28">
        <f t="shared" ref="L263:Z263" si="11">SUM(L260:L262)</f>
        <v>0</v>
      </c>
      <c r="M263" s="28">
        <f t="shared" si="11"/>
        <v>0</v>
      </c>
      <c r="N263" s="28">
        <f t="shared" si="11"/>
        <v>0</v>
      </c>
      <c r="O263" s="28">
        <f t="shared" si="11"/>
        <v>0</v>
      </c>
      <c r="P263" s="28">
        <f t="shared" si="11"/>
        <v>0</v>
      </c>
      <c r="Q263" s="28">
        <f t="shared" si="11"/>
        <v>0</v>
      </c>
      <c r="R263" s="28">
        <f t="shared" si="11"/>
        <v>0</v>
      </c>
      <c r="S263" s="28">
        <f t="shared" si="11"/>
        <v>0</v>
      </c>
      <c r="T263" s="28">
        <f t="shared" si="11"/>
        <v>0</v>
      </c>
      <c r="U263" s="28">
        <f t="shared" si="11"/>
        <v>0</v>
      </c>
      <c r="V263" s="28">
        <f t="shared" si="11"/>
        <v>0</v>
      </c>
      <c r="W263" s="28">
        <f t="shared" si="11"/>
        <v>0</v>
      </c>
      <c r="X263" s="28">
        <f t="shared" si="11"/>
        <v>0</v>
      </c>
      <c r="Y263" s="28">
        <f t="shared" si="11"/>
        <v>0</v>
      </c>
      <c r="Z263" s="29">
        <f t="shared" si="11"/>
        <v>0</v>
      </c>
      <c r="AB263" s="77"/>
      <c r="AC263" s="77"/>
      <c r="AD263" s="77"/>
      <c r="AE263" s="77"/>
    </row>
    <row r="264" spans="2:31" x14ac:dyDescent="0.25">
      <c r="G264" s="30"/>
      <c r="H264" s="30"/>
      <c r="I264" s="30"/>
      <c r="J264" s="30"/>
      <c r="K264" s="30"/>
      <c r="L264" s="30"/>
      <c r="M264" s="30"/>
      <c r="N264" s="30"/>
      <c r="O264" s="30"/>
      <c r="P264" s="31"/>
      <c r="Q264" s="30"/>
      <c r="R264" s="30"/>
      <c r="S264" s="30"/>
      <c r="T264" s="30"/>
      <c r="U264" s="30"/>
      <c r="V264" s="30"/>
      <c r="W264" s="30"/>
      <c r="X264" s="30"/>
      <c r="Y264" s="30"/>
      <c r="Z264" s="30"/>
    </row>
    <row r="265" spans="2:31" x14ac:dyDescent="0.25">
      <c r="D265" s="54" t="s">
        <v>173</v>
      </c>
      <c r="G265" s="36">
        <v>0</v>
      </c>
      <c r="H265" s="25">
        <f>G265*1.03</f>
        <v>0</v>
      </c>
      <c r="I265" s="25">
        <f t="shared" ref="I265:K265" si="12">H265*1.03</f>
        <v>0</v>
      </c>
      <c r="J265" s="25">
        <f t="shared" ref="J265:J271" si="13">I265*1.03</f>
        <v>0</v>
      </c>
      <c r="K265" s="25">
        <f t="shared" si="12"/>
        <v>0</v>
      </c>
      <c r="L265" s="25">
        <f t="shared" ref="L265:Z265" si="14">K265*1.03</f>
        <v>0</v>
      </c>
      <c r="M265" s="25">
        <f t="shared" si="14"/>
        <v>0</v>
      </c>
      <c r="N265" s="25">
        <f t="shared" si="14"/>
        <v>0</v>
      </c>
      <c r="O265" s="25">
        <f t="shared" si="14"/>
        <v>0</v>
      </c>
      <c r="P265" s="25">
        <f t="shared" si="14"/>
        <v>0</v>
      </c>
      <c r="Q265" s="25">
        <f t="shared" ref="Q265:Q271" si="15">P265*1.03</f>
        <v>0</v>
      </c>
      <c r="R265" s="25">
        <f t="shared" si="14"/>
        <v>0</v>
      </c>
      <c r="S265" s="25">
        <f t="shared" si="14"/>
        <v>0</v>
      </c>
      <c r="T265" s="25">
        <f t="shared" si="14"/>
        <v>0</v>
      </c>
      <c r="U265" s="25">
        <f t="shared" si="14"/>
        <v>0</v>
      </c>
      <c r="V265" s="25">
        <f t="shared" si="14"/>
        <v>0</v>
      </c>
      <c r="W265" s="25">
        <f t="shared" si="14"/>
        <v>0</v>
      </c>
      <c r="X265" s="25">
        <f t="shared" si="14"/>
        <v>0</v>
      </c>
      <c r="Y265" s="25">
        <f t="shared" si="14"/>
        <v>0</v>
      </c>
      <c r="Z265" s="25">
        <f t="shared" si="14"/>
        <v>0</v>
      </c>
    </row>
    <row r="266" spans="2:31" x14ac:dyDescent="0.25">
      <c r="D266" s="54" t="s">
        <v>174</v>
      </c>
      <c r="G266" s="36">
        <v>0</v>
      </c>
      <c r="H266" s="25">
        <f>G266*1.03</f>
        <v>0</v>
      </c>
      <c r="I266" s="25">
        <f>H266*1.03</f>
        <v>0</v>
      </c>
      <c r="J266" s="25">
        <f t="shared" si="13"/>
        <v>0</v>
      </c>
      <c r="K266" s="25">
        <f t="shared" ref="K266" si="16">J266*1.03</f>
        <v>0</v>
      </c>
      <c r="L266" s="25">
        <f t="shared" ref="L266:Z266" si="17">K266*1.03</f>
        <v>0</v>
      </c>
      <c r="M266" s="25">
        <f t="shared" si="17"/>
        <v>0</v>
      </c>
      <c r="N266" s="25">
        <f t="shared" si="17"/>
        <v>0</v>
      </c>
      <c r="O266" s="25">
        <f t="shared" si="17"/>
        <v>0</v>
      </c>
      <c r="P266" s="25">
        <f t="shared" si="17"/>
        <v>0</v>
      </c>
      <c r="Q266" s="25">
        <f t="shared" si="15"/>
        <v>0</v>
      </c>
      <c r="R266" s="25">
        <f t="shared" si="17"/>
        <v>0</v>
      </c>
      <c r="S266" s="25">
        <f t="shared" si="17"/>
        <v>0</v>
      </c>
      <c r="T266" s="25">
        <f t="shared" si="17"/>
        <v>0</v>
      </c>
      <c r="U266" s="25">
        <f t="shared" si="17"/>
        <v>0</v>
      </c>
      <c r="V266" s="25">
        <f t="shared" si="17"/>
        <v>0</v>
      </c>
      <c r="W266" s="25">
        <f t="shared" si="17"/>
        <v>0</v>
      </c>
      <c r="X266" s="25">
        <f t="shared" si="17"/>
        <v>0</v>
      </c>
      <c r="Y266" s="25">
        <f t="shared" si="17"/>
        <v>0</v>
      </c>
      <c r="Z266" s="25">
        <f t="shared" si="17"/>
        <v>0</v>
      </c>
    </row>
    <row r="267" spans="2:31" x14ac:dyDescent="0.25">
      <c r="D267" s="54" t="s">
        <v>175</v>
      </c>
      <c r="G267" s="36">
        <v>0</v>
      </c>
      <c r="H267" s="25">
        <f t="shared" ref="H267:K267" si="18">G267*1.03</f>
        <v>0</v>
      </c>
      <c r="I267" s="25">
        <f t="shared" si="18"/>
        <v>0</v>
      </c>
      <c r="J267" s="25">
        <f t="shared" si="13"/>
        <v>0</v>
      </c>
      <c r="K267" s="25">
        <f t="shared" si="18"/>
        <v>0</v>
      </c>
      <c r="L267" s="25">
        <f t="shared" ref="L267:Z267" si="19">K267*1.03</f>
        <v>0</v>
      </c>
      <c r="M267" s="25">
        <f t="shared" si="19"/>
        <v>0</v>
      </c>
      <c r="N267" s="25">
        <f t="shared" si="19"/>
        <v>0</v>
      </c>
      <c r="O267" s="25">
        <f t="shared" si="19"/>
        <v>0</v>
      </c>
      <c r="P267" s="25">
        <f t="shared" si="19"/>
        <v>0</v>
      </c>
      <c r="Q267" s="25">
        <f t="shared" si="15"/>
        <v>0</v>
      </c>
      <c r="R267" s="25">
        <f t="shared" si="19"/>
        <v>0</v>
      </c>
      <c r="S267" s="25">
        <f t="shared" si="19"/>
        <v>0</v>
      </c>
      <c r="T267" s="25">
        <f t="shared" si="19"/>
        <v>0</v>
      </c>
      <c r="U267" s="25">
        <f t="shared" si="19"/>
        <v>0</v>
      </c>
      <c r="V267" s="25">
        <f t="shared" si="19"/>
        <v>0</v>
      </c>
      <c r="W267" s="25">
        <f t="shared" si="19"/>
        <v>0</v>
      </c>
      <c r="X267" s="25">
        <f t="shared" si="19"/>
        <v>0</v>
      </c>
      <c r="Y267" s="25">
        <f t="shared" si="19"/>
        <v>0</v>
      </c>
      <c r="Z267" s="25">
        <f t="shared" si="19"/>
        <v>0</v>
      </c>
    </row>
    <row r="268" spans="2:31" x14ac:dyDescent="0.25">
      <c r="D268" s="54" t="s">
        <v>176</v>
      </c>
      <c r="G268" s="36">
        <v>0</v>
      </c>
      <c r="H268" s="25">
        <f t="shared" ref="H268:K268" si="20">G268*1.03</f>
        <v>0</v>
      </c>
      <c r="I268" s="25">
        <f t="shared" si="20"/>
        <v>0</v>
      </c>
      <c r="J268" s="25">
        <f t="shared" si="13"/>
        <v>0</v>
      </c>
      <c r="K268" s="25">
        <f t="shared" si="20"/>
        <v>0</v>
      </c>
      <c r="L268" s="25">
        <f t="shared" ref="L268:Z268" si="21">K268*1.03</f>
        <v>0</v>
      </c>
      <c r="M268" s="25">
        <f t="shared" si="21"/>
        <v>0</v>
      </c>
      <c r="N268" s="25">
        <f t="shared" si="21"/>
        <v>0</v>
      </c>
      <c r="O268" s="25">
        <f t="shared" si="21"/>
        <v>0</v>
      </c>
      <c r="P268" s="25">
        <f t="shared" si="21"/>
        <v>0</v>
      </c>
      <c r="Q268" s="25">
        <f t="shared" si="15"/>
        <v>0</v>
      </c>
      <c r="R268" s="25">
        <f t="shared" si="21"/>
        <v>0</v>
      </c>
      <c r="S268" s="25">
        <f t="shared" si="21"/>
        <v>0</v>
      </c>
      <c r="T268" s="25">
        <f t="shared" si="21"/>
        <v>0</v>
      </c>
      <c r="U268" s="25">
        <f t="shared" si="21"/>
        <v>0</v>
      </c>
      <c r="V268" s="25">
        <f t="shared" si="21"/>
        <v>0</v>
      </c>
      <c r="W268" s="25">
        <f t="shared" si="21"/>
        <v>0</v>
      </c>
      <c r="X268" s="25">
        <f t="shared" si="21"/>
        <v>0</v>
      </c>
      <c r="Y268" s="25">
        <f t="shared" si="21"/>
        <v>0</v>
      </c>
      <c r="Z268" s="25">
        <f t="shared" si="21"/>
        <v>0</v>
      </c>
    </row>
    <row r="269" spans="2:31" x14ac:dyDescent="0.25">
      <c r="D269" s="54" t="s">
        <v>177</v>
      </c>
      <c r="G269" s="36">
        <v>0</v>
      </c>
      <c r="H269" s="25">
        <f t="shared" ref="H269:K269" si="22">G269*1.03</f>
        <v>0</v>
      </c>
      <c r="I269" s="25">
        <f t="shared" si="22"/>
        <v>0</v>
      </c>
      <c r="J269" s="25">
        <f t="shared" si="13"/>
        <v>0</v>
      </c>
      <c r="K269" s="25">
        <f t="shared" si="22"/>
        <v>0</v>
      </c>
      <c r="L269" s="25">
        <f t="shared" ref="L269:Z269" si="23">K269*1.03</f>
        <v>0</v>
      </c>
      <c r="M269" s="25">
        <f t="shared" si="23"/>
        <v>0</v>
      </c>
      <c r="N269" s="25">
        <f t="shared" si="23"/>
        <v>0</v>
      </c>
      <c r="O269" s="25">
        <f t="shared" si="23"/>
        <v>0</v>
      </c>
      <c r="P269" s="25">
        <f t="shared" si="23"/>
        <v>0</v>
      </c>
      <c r="Q269" s="25">
        <f t="shared" si="15"/>
        <v>0</v>
      </c>
      <c r="R269" s="25">
        <f t="shared" si="23"/>
        <v>0</v>
      </c>
      <c r="S269" s="25">
        <f t="shared" si="23"/>
        <v>0</v>
      </c>
      <c r="T269" s="25">
        <f t="shared" si="23"/>
        <v>0</v>
      </c>
      <c r="U269" s="25">
        <f t="shared" si="23"/>
        <v>0</v>
      </c>
      <c r="V269" s="25">
        <f t="shared" si="23"/>
        <v>0</v>
      </c>
      <c r="W269" s="25">
        <f t="shared" si="23"/>
        <v>0</v>
      </c>
      <c r="X269" s="25">
        <f t="shared" si="23"/>
        <v>0</v>
      </c>
      <c r="Y269" s="25">
        <f t="shared" si="23"/>
        <v>0</v>
      </c>
      <c r="Z269" s="25">
        <f t="shared" si="23"/>
        <v>0</v>
      </c>
    </row>
    <row r="270" spans="2:31" x14ac:dyDescent="0.25">
      <c r="D270" s="54" t="s">
        <v>178</v>
      </c>
      <c r="G270" s="36">
        <v>0</v>
      </c>
      <c r="H270" s="25">
        <f t="shared" ref="H270:K270" si="24">G270*1.03</f>
        <v>0</v>
      </c>
      <c r="I270" s="25">
        <f t="shared" si="24"/>
        <v>0</v>
      </c>
      <c r="J270" s="25">
        <f t="shared" si="13"/>
        <v>0</v>
      </c>
      <c r="K270" s="25">
        <f t="shared" si="24"/>
        <v>0</v>
      </c>
      <c r="L270" s="25">
        <f t="shared" ref="L270:Z270" si="25">K270*1.03</f>
        <v>0</v>
      </c>
      <c r="M270" s="25">
        <f t="shared" si="25"/>
        <v>0</v>
      </c>
      <c r="N270" s="25">
        <f t="shared" si="25"/>
        <v>0</v>
      </c>
      <c r="O270" s="25">
        <f t="shared" si="25"/>
        <v>0</v>
      </c>
      <c r="P270" s="25">
        <f t="shared" si="25"/>
        <v>0</v>
      </c>
      <c r="Q270" s="25">
        <f t="shared" si="15"/>
        <v>0</v>
      </c>
      <c r="R270" s="25">
        <f t="shared" si="25"/>
        <v>0</v>
      </c>
      <c r="S270" s="25">
        <f t="shared" si="25"/>
        <v>0</v>
      </c>
      <c r="T270" s="25">
        <f t="shared" si="25"/>
        <v>0</v>
      </c>
      <c r="U270" s="25">
        <f t="shared" si="25"/>
        <v>0</v>
      </c>
      <c r="V270" s="25">
        <f t="shared" si="25"/>
        <v>0</v>
      </c>
      <c r="W270" s="25">
        <f t="shared" si="25"/>
        <v>0</v>
      </c>
      <c r="X270" s="25">
        <f t="shared" si="25"/>
        <v>0</v>
      </c>
      <c r="Y270" s="25">
        <f t="shared" si="25"/>
        <v>0</v>
      </c>
      <c r="Z270" s="25">
        <f t="shared" si="25"/>
        <v>0</v>
      </c>
    </row>
    <row r="271" spans="2:31" x14ac:dyDescent="0.25">
      <c r="D271" s="54" t="s">
        <v>179</v>
      </c>
      <c r="G271" s="36">
        <v>0</v>
      </c>
      <c r="H271" s="25">
        <f t="shared" ref="H271:K271" si="26">G271*1.03</f>
        <v>0</v>
      </c>
      <c r="I271" s="25">
        <f t="shared" si="26"/>
        <v>0</v>
      </c>
      <c r="J271" s="25">
        <f t="shared" si="13"/>
        <v>0</v>
      </c>
      <c r="K271" s="25">
        <f t="shared" si="26"/>
        <v>0</v>
      </c>
      <c r="L271" s="25">
        <f t="shared" ref="L271:Z271" si="27">K271*1.03</f>
        <v>0</v>
      </c>
      <c r="M271" s="25">
        <f t="shared" si="27"/>
        <v>0</v>
      </c>
      <c r="N271" s="25">
        <f t="shared" si="27"/>
        <v>0</v>
      </c>
      <c r="O271" s="25">
        <f t="shared" si="27"/>
        <v>0</v>
      </c>
      <c r="P271" s="25">
        <f t="shared" si="27"/>
        <v>0</v>
      </c>
      <c r="Q271" s="25">
        <f t="shared" si="15"/>
        <v>0</v>
      </c>
      <c r="R271" s="25">
        <f t="shared" si="27"/>
        <v>0</v>
      </c>
      <c r="S271" s="25">
        <f t="shared" si="27"/>
        <v>0</v>
      </c>
      <c r="T271" s="25">
        <f t="shared" si="27"/>
        <v>0</v>
      </c>
      <c r="U271" s="25">
        <f t="shared" si="27"/>
        <v>0</v>
      </c>
      <c r="V271" s="25">
        <f t="shared" si="27"/>
        <v>0</v>
      </c>
      <c r="W271" s="25">
        <f t="shared" si="27"/>
        <v>0</v>
      </c>
      <c r="X271" s="25">
        <f t="shared" si="27"/>
        <v>0</v>
      </c>
      <c r="Y271" s="25">
        <f t="shared" si="27"/>
        <v>0</v>
      </c>
      <c r="Z271" s="25">
        <f t="shared" si="27"/>
        <v>0</v>
      </c>
    </row>
    <row r="272" spans="2:31" x14ac:dyDescent="0.25">
      <c r="D272" s="54" t="s">
        <v>180</v>
      </c>
      <c r="G272" s="25">
        <f>SUM($K$129:$K$133)*50</f>
        <v>0</v>
      </c>
      <c r="H272" s="25">
        <f t="shared" ref="H272:Z272" si="28">SUM($K$129:$K$133)*50</f>
        <v>0</v>
      </c>
      <c r="I272" s="25">
        <f t="shared" si="28"/>
        <v>0</v>
      </c>
      <c r="J272" s="25">
        <f t="shared" si="28"/>
        <v>0</v>
      </c>
      <c r="K272" s="25">
        <f t="shared" si="28"/>
        <v>0</v>
      </c>
      <c r="L272" s="25">
        <f t="shared" si="28"/>
        <v>0</v>
      </c>
      <c r="M272" s="25">
        <f t="shared" si="28"/>
        <v>0</v>
      </c>
      <c r="N272" s="25">
        <f t="shared" si="28"/>
        <v>0</v>
      </c>
      <c r="O272" s="25">
        <f t="shared" si="28"/>
        <v>0</v>
      </c>
      <c r="P272" s="25">
        <f t="shared" si="28"/>
        <v>0</v>
      </c>
      <c r="Q272" s="25">
        <f t="shared" si="28"/>
        <v>0</v>
      </c>
      <c r="R272" s="25">
        <f t="shared" si="28"/>
        <v>0</v>
      </c>
      <c r="S272" s="25">
        <f t="shared" si="28"/>
        <v>0</v>
      </c>
      <c r="T272" s="25">
        <f t="shared" si="28"/>
        <v>0</v>
      </c>
      <c r="U272" s="25">
        <f t="shared" si="28"/>
        <v>0</v>
      </c>
      <c r="V272" s="25">
        <f t="shared" si="28"/>
        <v>0</v>
      </c>
      <c r="W272" s="25">
        <f t="shared" si="28"/>
        <v>0</v>
      </c>
      <c r="X272" s="25">
        <f t="shared" si="28"/>
        <v>0</v>
      </c>
      <c r="Y272" s="25">
        <f t="shared" si="28"/>
        <v>0</v>
      </c>
      <c r="Z272" s="25">
        <f t="shared" si="28"/>
        <v>0</v>
      </c>
    </row>
    <row r="273" spans="2:31" x14ac:dyDescent="0.25">
      <c r="D273" s="54" t="s">
        <v>181</v>
      </c>
      <c r="G273" s="36">
        <v>0</v>
      </c>
      <c r="H273" s="36">
        <v>0</v>
      </c>
      <c r="I273" s="36">
        <v>0</v>
      </c>
      <c r="J273" s="36">
        <v>0</v>
      </c>
      <c r="K273" s="36">
        <v>0</v>
      </c>
      <c r="L273" s="36">
        <v>0</v>
      </c>
      <c r="M273" s="36">
        <v>0</v>
      </c>
      <c r="N273" s="36">
        <v>0</v>
      </c>
      <c r="O273" s="36">
        <v>0</v>
      </c>
      <c r="P273" s="36">
        <v>0</v>
      </c>
      <c r="Q273" s="36">
        <v>0</v>
      </c>
      <c r="R273" s="36">
        <v>0</v>
      </c>
      <c r="S273" s="36">
        <v>0</v>
      </c>
      <c r="T273" s="36">
        <v>0</v>
      </c>
      <c r="U273" s="36">
        <v>0</v>
      </c>
      <c r="V273" s="36">
        <v>0</v>
      </c>
      <c r="W273" s="36">
        <v>0</v>
      </c>
      <c r="X273" s="36">
        <v>0</v>
      </c>
      <c r="Y273" s="36">
        <v>0</v>
      </c>
      <c r="Z273" s="36">
        <v>0</v>
      </c>
    </row>
    <row r="274" spans="2:31" ht="14.4" thickBot="1" x14ac:dyDescent="0.3">
      <c r="D274" s="54" t="s">
        <v>182</v>
      </c>
      <c r="G274" s="37">
        <v>0</v>
      </c>
      <c r="H274" s="26">
        <f t="shared" ref="H274:K274" si="29">G274*1.03</f>
        <v>0</v>
      </c>
      <c r="I274" s="26">
        <f t="shared" si="29"/>
        <v>0</v>
      </c>
      <c r="J274" s="26">
        <f>I274*1.03</f>
        <v>0</v>
      </c>
      <c r="K274" s="26">
        <f t="shared" si="29"/>
        <v>0</v>
      </c>
      <c r="L274" s="26">
        <f t="shared" ref="L274:Z274" si="30">K274*1.03</f>
        <v>0</v>
      </c>
      <c r="M274" s="26">
        <f t="shared" si="30"/>
        <v>0</v>
      </c>
      <c r="N274" s="26">
        <f t="shared" si="30"/>
        <v>0</v>
      </c>
      <c r="O274" s="26">
        <f t="shared" si="30"/>
        <v>0</v>
      </c>
      <c r="P274" s="26">
        <f t="shared" si="30"/>
        <v>0</v>
      </c>
      <c r="Q274" s="26">
        <f>P274*1.03</f>
        <v>0</v>
      </c>
      <c r="R274" s="26">
        <f t="shared" si="30"/>
        <v>0</v>
      </c>
      <c r="S274" s="26">
        <f t="shared" si="30"/>
        <v>0</v>
      </c>
      <c r="T274" s="26">
        <f t="shared" si="30"/>
        <v>0</v>
      </c>
      <c r="U274" s="26">
        <f t="shared" si="30"/>
        <v>0</v>
      </c>
      <c r="V274" s="26">
        <f t="shared" si="30"/>
        <v>0</v>
      </c>
      <c r="W274" s="26">
        <f t="shared" si="30"/>
        <v>0</v>
      </c>
      <c r="X274" s="26">
        <f t="shared" si="30"/>
        <v>0</v>
      </c>
      <c r="Y274" s="26">
        <f t="shared" si="30"/>
        <v>0</v>
      </c>
      <c r="Z274" s="26">
        <f t="shared" si="30"/>
        <v>0</v>
      </c>
    </row>
    <row r="275" spans="2:31" s="104" customFormat="1" ht="14.4" thickBot="1" x14ac:dyDescent="0.3">
      <c r="B275" s="3"/>
      <c r="C275" s="3"/>
      <c r="D275" s="103" t="s">
        <v>183</v>
      </c>
      <c r="E275" s="77"/>
      <c r="F275" s="77"/>
      <c r="G275" s="27">
        <f>SUM(G265:G274)</f>
        <v>0</v>
      </c>
      <c r="H275" s="28">
        <f t="shared" ref="H275:K275" si="31">SUM(H265:H274)</f>
        <v>0</v>
      </c>
      <c r="I275" s="28">
        <f t="shared" si="31"/>
        <v>0</v>
      </c>
      <c r="J275" s="28">
        <f t="shared" si="31"/>
        <v>0</v>
      </c>
      <c r="K275" s="28">
        <f t="shared" si="31"/>
        <v>0</v>
      </c>
      <c r="L275" s="28">
        <f t="shared" ref="L275:Z275" si="32">SUM(L265:L274)</f>
        <v>0</v>
      </c>
      <c r="M275" s="28">
        <f t="shared" si="32"/>
        <v>0</v>
      </c>
      <c r="N275" s="28">
        <f t="shared" si="32"/>
        <v>0</v>
      </c>
      <c r="O275" s="28">
        <f t="shared" si="32"/>
        <v>0</v>
      </c>
      <c r="P275" s="28">
        <f t="shared" si="32"/>
        <v>0</v>
      </c>
      <c r="Q275" s="28">
        <f t="shared" si="32"/>
        <v>0</v>
      </c>
      <c r="R275" s="28">
        <f t="shared" si="32"/>
        <v>0</v>
      </c>
      <c r="S275" s="28">
        <f t="shared" si="32"/>
        <v>0</v>
      </c>
      <c r="T275" s="28">
        <f t="shared" si="32"/>
        <v>0</v>
      </c>
      <c r="U275" s="28">
        <f t="shared" si="32"/>
        <v>0</v>
      </c>
      <c r="V275" s="28">
        <f t="shared" si="32"/>
        <v>0</v>
      </c>
      <c r="W275" s="28">
        <f t="shared" si="32"/>
        <v>0</v>
      </c>
      <c r="X275" s="28">
        <f t="shared" si="32"/>
        <v>0</v>
      </c>
      <c r="Y275" s="28">
        <f t="shared" si="32"/>
        <v>0</v>
      </c>
      <c r="Z275" s="29">
        <f t="shared" si="32"/>
        <v>0</v>
      </c>
      <c r="AB275" s="77"/>
      <c r="AC275" s="77"/>
      <c r="AD275" s="77"/>
      <c r="AE275" s="77"/>
    </row>
    <row r="276" spans="2:31" s="104" customFormat="1" ht="14.4" thickBot="1" x14ac:dyDescent="0.3">
      <c r="B276" s="3"/>
      <c r="C276" s="3"/>
      <c r="D276" s="103"/>
      <c r="E276" s="77"/>
      <c r="F276" s="77"/>
      <c r="G276" s="32"/>
      <c r="H276" s="32"/>
      <c r="I276" s="32"/>
      <c r="J276" s="32"/>
      <c r="K276" s="32"/>
      <c r="L276" s="32"/>
      <c r="M276" s="32"/>
      <c r="N276" s="32"/>
      <c r="O276" s="32"/>
      <c r="P276" s="32"/>
      <c r="Q276" s="32"/>
      <c r="R276" s="32"/>
      <c r="S276" s="32"/>
      <c r="T276" s="32"/>
      <c r="U276" s="32"/>
      <c r="V276" s="32"/>
      <c r="W276" s="32"/>
      <c r="X276" s="32"/>
      <c r="Y276" s="32"/>
      <c r="Z276" s="32"/>
      <c r="AB276" s="77"/>
      <c r="AC276" s="77"/>
      <c r="AD276" s="77"/>
      <c r="AE276" s="77"/>
    </row>
    <row r="277" spans="2:31" s="104" customFormat="1" ht="14.4" thickBot="1" x14ac:dyDescent="0.3">
      <c r="B277" s="3"/>
      <c r="C277" s="3"/>
      <c r="D277" s="103" t="s">
        <v>184</v>
      </c>
      <c r="E277" s="77"/>
      <c r="F277" s="77"/>
      <c r="G277" s="27">
        <f>G263-G275</f>
        <v>0</v>
      </c>
      <c r="H277" s="28">
        <f t="shared" ref="H277:Z277" si="33">H263-H275</f>
        <v>0</v>
      </c>
      <c r="I277" s="28">
        <f t="shared" si="33"/>
        <v>0</v>
      </c>
      <c r="J277" s="28">
        <f t="shared" si="33"/>
        <v>0</v>
      </c>
      <c r="K277" s="28">
        <f t="shared" si="33"/>
        <v>0</v>
      </c>
      <c r="L277" s="28">
        <f t="shared" si="33"/>
        <v>0</v>
      </c>
      <c r="M277" s="28">
        <f t="shared" si="33"/>
        <v>0</v>
      </c>
      <c r="N277" s="28">
        <f t="shared" si="33"/>
        <v>0</v>
      </c>
      <c r="O277" s="28">
        <f t="shared" si="33"/>
        <v>0</v>
      </c>
      <c r="P277" s="28">
        <f t="shared" si="33"/>
        <v>0</v>
      </c>
      <c r="Q277" s="28">
        <f t="shared" si="33"/>
        <v>0</v>
      </c>
      <c r="R277" s="28">
        <f t="shared" si="33"/>
        <v>0</v>
      </c>
      <c r="S277" s="28">
        <f t="shared" si="33"/>
        <v>0</v>
      </c>
      <c r="T277" s="28">
        <f t="shared" si="33"/>
        <v>0</v>
      </c>
      <c r="U277" s="28">
        <f t="shared" si="33"/>
        <v>0</v>
      </c>
      <c r="V277" s="28">
        <f t="shared" si="33"/>
        <v>0</v>
      </c>
      <c r="W277" s="28">
        <f t="shared" si="33"/>
        <v>0</v>
      </c>
      <c r="X277" s="28">
        <f t="shared" si="33"/>
        <v>0</v>
      </c>
      <c r="Y277" s="28">
        <f t="shared" si="33"/>
        <v>0</v>
      </c>
      <c r="Z277" s="29">
        <f t="shared" si="33"/>
        <v>0</v>
      </c>
      <c r="AB277" s="77"/>
      <c r="AC277" s="77"/>
      <c r="AD277" s="77"/>
      <c r="AE277" s="77"/>
    </row>
    <row r="278" spans="2:31" ht="14.4" thickBot="1" x14ac:dyDescent="0.3">
      <c r="G278" s="30"/>
      <c r="H278" s="30"/>
      <c r="I278" s="30"/>
      <c r="J278" s="30"/>
      <c r="K278" s="30"/>
      <c r="L278" s="30"/>
      <c r="M278" s="30"/>
      <c r="N278" s="30"/>
      <c r="O278" s="30"/>
      <c r="P278" s="31"/>
      <c r="Q278" s="30"/>
      <c r="R278" s="30"/>
      <c r="S278" s="30"/>
      <c r="T278" s="30"/>
      <c r="U278" s="30"/>
      <c r="V278" s="30"/>
      <c r="W278" s="30"/>
      <c r="X278" s="30"/>
      <c r="Y278" s="30"/>
      <c r="Z278" s="30"/>
    </row>
    <row r="279" spans="2:31" ht="14.4" thickBot="1" x14ac:dyDescent="0.3">
      <c r="D279" s="103" t="s">
        <v>365</v>
      </c>
      <c r="G279" s="38">
        <v>0</v>
      </c>
      <c r="H279" s="28">
        <f>G279*1.03</f>
        <v>0</v>
      </c>
      <c r="I279" s="28">
        <f t="shared" ref="I279:K279" si="34">H279*1.03</f>
        <v>0</v>
      </c>
      <c r="J279" s="28">
        <f>I279*1.03</f>
        <v>0</v>
      </c>
      <c r="K279" s="28">
        <f t="shared" si="34"/>
        <v>0</v>
      </c>
      <c r="L279" s="28">
        <f t="shared" ref="L279:Z279" si="35">K279*1.03</f>
        <v>0</v>
      </c>
      <c r="M279" s="28">
        <f t="shared" si="35"/>
        <v>0</v>
      </c>
      <c r="N279" s="28">
        <f t="shared" si="35"/>
        <v>0</v>
      </c>
      <c r="O279" s="28">
        <f t="shared" si="35"/>
        <v>0</v>
      </c>
      <c r="P279" s="28">
        <f t="shared" si="35"/>
        <v>0</v>
      </c>
      <c r="Q279" s="28">
        <f>P279*1.03</f>
        <v>0</v>
      </c>
      <c r="R279" s="28">
        <f t="shared" si="35"/>
        <v>0</v>
      </c>
      <c r="S279" s="28">
        <f t="shared" si="35"/>
        <v>0</v>
      </c>
      <c r="T279" s="28">
        <f t="shared" si="35"/>
        <v>0</v>
      </c>
      <c r="U279" s="28">
        <f t="shared" si="35"/>
        <v>0</v>
      </c>
      <c r="V279" s="28">
        <f t="shared" si="35"/>
        <v>0</v>
      </c>
      <c r="W279" s="28">
        <f t="shared" si="35"/>
        <v>0</v>
      </c>
      <c r="X279" s="28">
        <f t="shared" si="35"/>
        <v>0</v>
      </c>
      <c r="Y279" s="28">
        <f t="shared" si="35"/>
        <v>0</v>
      </c>
      <c r="Z279" s="29">
        <f t="shared" si="35"/>
        <v>0</v>
      </c>
    </row>
    <row r="280" spans="2:31" ht="14.4" thickBot="1" x14ac:dyDescent="0.3">
      <c r="G280" s="30"/>
      <c r="H280" s="30"/>
      <c r="I280" s="30"/>
      <c r="J280" s="30"/>
      <c r="K280" s="30"/>
      <c r="L280" s="30"/>
      <c r="M280" s="30"/>
      <c r="N280" s="30"/>
      <c r="O280" s="30"/>
      <c r="P280" s="31"/>
      <c r="Q280" s="30"/>
      <c r="R280" s="30"/>
      <c r="S280" s="30"/>
      <c r="T280" s="30"/>
      <c r="U280" s="30"/>
      <c r="V280" s="30"/>
      <c r="W280" s="30"/>
      <c r="X280" s="30"/>
      <c r="Y280" s="30"/>
      <c r="Z280" s="30"/>
    </row>
    <row r="281" spans="2:31" ht="14.4" thickBot="1" x14ac:dyDescent="0.3">
      <c r="D281" s="103" t="s">
        <v>185</v>
      </c>
      <c r="G281" s="27">
        <f>G277-G279</f>
        <v>0</v>
      </c>
      <c r="H281" s="28">
        <f t="shared" ref="H281:Z281" si="36">H277-H279</f>
        <v>0</v>
      </c>
      <c r="I281" s="28">
        <f t="shared" si="36"/>
        <v>0</v>
      </c>
      <c r="J281" s="28">
        <f t="shared" si="36"/>
        <v>0</v>
      </c>
      <c r="K281" s="28">
        <f t="shared" si="36"/>
        <v>0</v>
      </c>
      <c r="L281" s="28">
        <f t="shared" si="36"/>
        <v>0</v>
      </c>
      <c r="M281" s="28">
        <f t="shared" si="36"/>
        <v>0</v>
      </c>
      <c r="N281" s="28">
        <f t="shared" si="36"/>
        <v>0</v>
      </c>
      <c r="O281" s="28">
        <f t="shared" si="36"/>
        <v>0</v>
      </c>
      <c r="P281" s="28">
        <f t="shared" si="36"/>
        <v>0</v>
      </c>
      <c r="Q281" s="28">
        <f t="shared" si="36"/>
        <v>0</v>
      </c>
      <c r="R281" s="28">
        <f t="shared" si="36"/>
        <v>0</v>
      </c>
      <c r="S281" s="28">
        <f t="shared" si="36"/>
        <v>0</v>
      </c>
      <c r="T281" s="28">
        <f t="shared" si="36"/>
        <v>0</v>
      </c>
      <c r="U281" s="28">
        <f t="shared" si="36"/>
        <v>0</v>
      </c>
      <c r="V281" s="28">
        <f t="shared" si="36"/>
        <v>0</v>
      </c>
      <c r="W281" s="28">
        <f t="shared" si="36"/>
        <v>0</v>
      </c>
      <c r="X281" s="28">
        <f t="shared" si="36"/>
        <v>0</v>
      </c>
      <c r="Y281" s="28">
        <f t="shared" si="36"/>
        <v>0</v>
      </c>
      <c r="Z281" s="29">
        <f t="shared" si="36"/>
        <v>0</v>
      </c>
    </row>
    <row r="282" spans="2:31" x14ac:dyDescent="0.25">
      <c r="G282" s="30"/>
      <c r="H282" s="30"/>
      <c r="I282" s="30"/>
      <c r="J282" s="30"/>
      <c r="K282" s="30"/>
      <c r="L282" s="30"/>
      <c r="M282" s="30"/>
      <c r="N282" s="30"/>
      <c r="O282" s="30"/>
      <c r="P282" s="31"/>
      <c r="Q282" s="30"/>
      <c r="R282" s="30"/>
      <c r="S282" s="30"/>
      <c r="T282" s="30"/>
      <c r="U282" s="30"/>
      <c r="V282" s="30"/>
      <c r="W282" s="30"/>
      <c r="X282" s="30"/>
      <c r="Y282" s="30"/>
      <c r="Z282" s="30"/>
    </row>
    <row r="283" spans="2:31" x14ac:dyDescent="0.25">
      <c r="D283" s="137" t="str">
        <f>D228</f>
        <v>Senior Debt</v>
      </c>
      <c r="E283" s="138"/>
      <c r="G283" s="36">
        <v>0</v>
      </c>
      <c r="H283" s="36">
        <v>0</v>
      </c>
      <c r="I283" s="36">
        <v>0</v>
      </c>
      <c r="J283" s="36">
        <v>0</v>
      </c>
      <c r="K283" s="36">
        <v>0</v>
      </c>
      <c r="L283" s="36">
        <v>0</v>
      </c>
      <c r="M283" s="36">
        <v>0</v>
      </c>
      <c r="N283" s="36">
        <v>0</v>
      </c>
      <c r="O283" s="36">
        <v>0</v>
      </c>
      <c r="P283" s="36">
        <v>0</v>
      </c>
      <c r="Q283" s="36">
        <v>0</v>
      </c>
      <c r="R283" s="36">
        <v>0</v>
      </c>
      <c r="S283" s="36">
        <v>0</v>
      </c>
      <c r="T283" s="36">
        <v>0</v>
      </c>
      <c r="U283" s="36">
        <v>0</v>
      </c>
      <c r="V283" s="36">
        <v>0</v>
      </c>
      <c r="W283" s="36">
        <v>0</v>
      </c>
      <c r="X283" s="36">
        <v>0</v>
      </c>
      <c r="Y283" s="36">
        <v>0</v>
      </c>
      <c r="Z283" s="36">
        <v>0</v>
      </c>
    </row>
    <row r="284" spans="2:31" x14ac:dyDescent="0.25">
      <c r="D284" s="137" t="str">
        <f>D229</f>
        <v>NCHFA RPP Debt</v>
      </c>
      <c r="E284" s="138"/>
      <c r="G284" s="36">
        <v>0</v>
      </c>
      <c r="H284" s="36">
        <v>0</v>
      </c>
      <c r="I284" s="36">
        <v>0</v>
      </c>
      <c r="J284" s="36">
        <v>0</v>
      </c>
      <c r="K284" s="36">
        <v>0</v>
      </c>
      <c r="L284" s="36">
        <v>0</v>
      </c>
      <c r="M284" s="36">
        <v>0</v>
      </c>
      <c r="N284" s="36">
        <v>0</v>
      </c>
      <c r="O284" s="36">
        <v>0</v>
      </c>
      <c r="P284" s="36">
        <v>0</v>
      </c>
      <c r="Q284" s="36">
        <v>0</v>
      </c>
      <c r="R284" s="36">
        <v>0</v>
      </c>
      <c r="S284" s="36">
        <v>0</v>
      </c>
      <c r="T284" s="36">
        <v>0</v>
      </c>
      <c r="U284" s="36">
        <v>0</v>
      </c>
      <c r="V284" s="36">
        <v>0</v>
      </c>
      <c r="W284" s="36">
        <v>0</v>
      </c>
      <c r="X284" s="36">
        <v>0</v>
      </c>
      <c r="Y284" s="36">
        <v>0</v>
      </c>
      <c r="Z284" s="36">
        <v>0</v>
      </c>
    </row>
    <row r="285" spans="2:31" x14ac:dyDescent="0.25">
      <c r="D285" s="137" t="str">
        <f>D230</f>
        <v>Other Debt</v>
      </c>
      <c r="E285" s="138"/>
      <c r="G285" s="36">
        <v>0</v>
      </c>
      <c r="H285" s="36">
        <v>0</v>
      </c>
      <c r="I285" s="36">
        <v>0</v>
      </c>
      <c r="J285" s="36">
        <v>0</v>
      </c>
      <c r="K285" s="36">
        <v>0</v>
      </c>
      <c r="L285" s="36">
        <v>0</v>
      </c>
      <c r="M285" s="36">
        <v>0</v>
      </c>
      <c r="N285" s="36">
        <v>0</v>
      </c>
      <c r="O285" s="36">
        <v>0</v>
      </c>
      <c r="P285" s="36">
        <v>0</v>
      </c>
      <c r="Q285" s="36">
        <v>0</v>
      </c>
      <c r="R285" s="36">
        <v>0</v>
      </c>
      <c r="S285" s="36">
        <v>0</v>
      </c>
      <c r="T285" s="36">
        <v>0</v>
      </c>
      <c r="U285" s="36">
        <v>0</v>
      </c>
      <c r="V285" s="36">
        <v>0</v>
      </c>
      <c r="W285" s="36">
        <v>0</v>
      </c>
      <c r="X285" s="36">
        <v>0</v>
      </c>
      <c r="Y285" s="36">
        <v>0</v>
      </c>
      <c r="Z285" s="36">
        <v>0</v>
      </c>
    </row>
    <row r="286" spans="2:31" x14ac:dyDescent="0.25">
      <c r="D286" s="137" t="str">
        <f>D231</f>
        <v>Other Debt</v>
      </c>
      <c r="E286" s="138"/>
      <c r="G286" s="36">
        <v>0</v>
      </c>
      <c r="H286" s="36">
        <v>0</v>
      </c>
      <c r="I286" s="36">
        <v>0</v>
      </c>
      <c r="J286" s="36">
        <v>0</v>
      </c>
      <c r="K286" s="36">
        <v>0</v>
      </c>
      <c r="L286" s="36">
        <v>0</v>
      </c>
      <c r="M286" s="36">
        <v>0</v>
      </c>
      <c r="N286" s="36">
        <v>0</v>
      </c>
      <c r="O286" s="36">
        <v>0</v>
      </c>
      <c r="P286" s="36">
        <v>0</v>
      </c>
      <c r="Q286" s="36">
        <v>0</v>
      </c>
      <c r="R286" s="36">
        <v>0</v>
      </c>
      <c r="S286" s="36">
        <v>0</v>
      </c>
      <c r="T286" s="36">
        <v>0</v>
      </c>
      <c r="U286" s="36">
        <v>0</v>
      </c>
      <c r="V286" s="36">
        <v>0</v>
      </c>
      <c r="W286" s="36">
        <v>0</v>
      </c>
      <c r="X286" s="36">
        <v>0</v>
      </c>
      <c r="Y286" s="36">
        <v>0</v>
      </c>
      <c r="Z286" s="36">
        <v>0</v>
      </c>
    </row>
    <row r="287" spans="2:31" ht="14.4" thickBot="1" x14ac:dyDescent="0.3">
      <c r="D287" s="137" t="str">
        <f>D226</f>
        <v>City of Charlotte</v>
      </c>
      <c r="E287" s="138"/>
      <c r="G287" s="37">
        <v>0</v>
      </c>
      <c r="H287" s="37">
        <v>0</v>
      </c>
      <c r="I287" s="37">
        <v>0</v>
      </c>
      <c r="J287" s="37">
        <v>0</v>
      </c>
      <c r="K287" s="37">
        <v>0</v>
      </c>
      <c r="L287" s="37">
        <v>0</v>
      </c>
      <c r="M287" s="37">
        <v>0</v>
      </c>
      <c r="N287" s="37">
        <v>0</v>
      </c>
      <c r="O287" s="37">
        <v>0</v>
      </c>
      <c r="P287" s="37">
        <v>0</v>
      </c>
      <c r="Q287" s="37">
        <v>0</v>
      </c>
      <c r="R287" s="37">
        <v>0</v>
      </c>
      <c r="S287" s="37">
        <v>0</v>
      </c>
      <c r="T287" s="37">
        <v>0</v>
      </c>
      <c r="U287" s="37">
        <v>0</v>
      </c>
      <c r="V287" s="37">
        <v>0</v>
      </c>
      <c r="W287" s="37">
        <v>0</v>
      </c>
      <c r="X287" s="37">
        <v>0</v>
      </c>
      <c r="Y287" s="37">
        <v>0</v>
      </c>
      <c r="Z287" s="37">
        <v>0</v>
      </c>
    </row>
    <row r="288" spans="2:31" ht="14.4" thickBot="1" x14ac:dyDescent="0.3">
      <c r="D288" s="103" t="s">
        <v>186</v>
      </c>
      <c r="G288" s="27">
        <f>SUM(G283:G287)</f>
        <v>0</v>
      </c>
      <c r="H288" s="28">
        <f t="shared" ref="H288:Z288" si="37">SUM(H283:H287)</f>
        <v>0</v>
      </c>
      <c r="I288" s="28">
        <f t="shared" si="37"/>
        <v>0</v>
      </c>
      <c r="J288" s="28">
        <f t="shared" si="37"/>
        <v>0</v>
      </c>
      <c r="K288" s="28">
        <f t="shared" si="37"/>
        <v>0</v>
      </c>
      <c r="L288" s="28">
        <f t="shared" si="37"/>
        <v>0</v>
      </c>
      <c r="M288" s="28">
        <f t="shared" si="37"/>
        <v>0</v>
      </c>
      <c r="N288" s="28">
        <f t="shared" si="37"/>
        <v>0</v>
      </c>
      <c r="O288" s="28">
        <f t="shared" si="37"/>
        <v>0</v>
      </c>
      <c r="P288" s="28">
        <f t="shared" si="37"/>
        <v>0</v>
      </c>
      <c r="Q288" s="28">
        <f t="shared" si="37"/>
        <v>0</v>
      </c>
      <c r="R288" s="28">
        <f t="shared" si="37"/>
        <v>0</v>
      </c>
      <c r="S288" s="28">
        <f t="shared" si="37"/>
        <v>0</v>
      </c>
      <c r="T288" s="28">
        <f t="shared" si="37"/>
        <v>0</v>
      </c>
      <c r="U288" s="28">
        <f t="shared" si="37"/>
        <v>0</v>
      </c>
      <c r="V288" s="28">
        <f t="shared" si="37"/>
        <v>0</v>
      </c>
      <c r="W288" s="28">
        <f t="shared" si="37"/>
        <v>0</v>
      </c>
      <c r="X288" s="28">
        <f t="shared" si="37"/>
        <v>0</v>
      </c>
      <c r="Y288" s="28">
        <f t="shared" si="37"/>
        <v>0</v>
      </c>
      <c r="Z288" s="29">
        <f t="shared" si="37"/>
        <v>0</v>
      </c>
    </row>
    <row r="289" spans="3:26" ht="14.4" thickBot="1" x14ac:dyDescent="0.3">
      <c r="G289" s="30"/>
      <c r="H289" s="30"/>
      <c r="I289" s="30"/>
      <c r="J289" s="30"/>
      <c r="K289" s="30"/>
      <c r="L289" s="30"/>
      <c r="M289" s="30"/>
      <c r="N289" s="30"/>
      <c r="O289" s="30"/>
      <c r="P289" s="31"/>
      <c r="Q289" s="30"/>
      <c r="R289" s="30"/>
      <c r="S289" s="30"/>
      <c r="T289" s="30"/>
      <c r="U289" s="30"/>
      <c r="V289" s="30"/>
      <c r="W289" s="30"/>
      <c r="X289" s="30"/>
      <c r="Y289" s="30"/>
      <c r="Z289" s="30"/>
    </row>
    <row r="290" spans="3:26" ht="14.4" thickBot="1" x14ac:dyDescent="0.3">
      <c r="D290" s="103" t="s">
        <v>187</v>
      </c>
      <c r="G290" s="33" t="e">
        <f>G277/G288</f>
        <v>#DIV/0!</v>
      </c>
      <c r="H290" s="34" t="e">
        <f t="shared" ref="H290:Z290" si="38">H277/H288</f>
        <v>#DIV/0!</v>
      </c>
      <c r="I290" s="34" t="e">
        <f t="shared" si="38"/>
        <v>#DIV/0!</v>
      </c>
      <c r="J290" s="34" t="e">
        <f t="shared" si="38"/>
        <v>#DIV/0!</v>
      </c>
      <c r="K290" s="34" t="e">
        <f t="shared" si="38"/>
        <v>#DIV/0!</v>
      </c>
      <c r="L290" s="34" t="e">
        <f t="shared" si="38"/>
        <v>#DIV/0!</v>
      </c>
      <c r="M290" s="34" t="e">
        <f t="shared" si="38"/>
        <v>#DIV/0!</v>
      </c>
      <c r="N290" s="34" t="e">
        <f t="shared" si="38"/>
        <v>#DIV/0!</v>
      </c>
      <c r="O290" s="34" t="e">
        <f t="shared" si="38"/>
        <v>#DIV/0!</v>
      </c>
      <c r="P290" s="34" t="e">
        <f t="shared" si="38"/>
        <v>#DIV/0!</v>
      </c>
      <c r="Q290" s="34" t="e">
        <f t="shared" si="38"/>
        <v>#DIV/0!</v>
      </c>
      <c r="R290" s="34" t="e">
        <f t="shared" si="38"/>
        <v>#DIV/0!</v>
      </c>
      <c r="S290" s="34" t="e">
        <f t="shared" si="38"/>
        <v>#DIV/0!</v>
      </c>
      <c r="T290" s="34" t="e">
        <f t="shared" si="38"/>
        <v>#DIV/0!</v>
      </c>
      <c r="U290" s="34" t="e">
        <f t="shared" si="38"/>
        <v>#DIV/0!</v>
      </c>
      <c r="V290" s="34" t="e">
        <f t="shared" si="38"/>
        <v>#DIV/0!</v>
      </c>
      <c r="W290" s="34" t="e">
        <f t="shared" si="38"/>
        <v>#DIV/0!</v>
      </c>
      <c r="X290" s="34" t="e">
        <f t="shared" si="38"/>
        <v>#DIV/0!</v>
      </c>
      <c r="Y290" s="34" t="e">
        <f t="shared" si="38"/>
        <v>#DIV/0!</v>
      </c>
      <c r="Z290" s="35" t="e">
        <f t="shared" si="38"/>
        <v>#DIV/0!</v>
      </c>
    </row>
    <row r="291" spans="3:26" ht="14.4" thickBot="1" x14ac:dyDescent="0.3">
      <c r="G291" s="30"/>
      <c r="H291" s="30"/>
      <c r="I291" s="30"/>
      <c r="J291" s="30"/>
      <c r="K291" s="30"/>
      <c r="L291" s="30"/>
      <c r="M291" s="30"/>
      <c r="N291" s="30"/>
      <c r="O291" s="30"/>
      <c r="P291" s="31"/>
      <c r="Q291" s="30"/>
      <c r="R291" s="30"/>
      <c r="S291" s="30"/>
      <c r="T291" s="30"/>
      <c r="U291" s="30"/>
      <c r="V291" s="30"/>
      <c r="W291" s="30"/>
      <c r="X291" s="30"/>
      <c r="Y291" s="30"/>
      <c r="Z291" s="30"/>
    </row>
    <row r="292" spans="3:26" ht="14.4" thickBot="1" x14ac:dyDescent="0.3">
      <c r="D292" s="103" t="s">
        <v>188</v>
      </c>
      <c r="G292" s="27">
        <f>G281-G288</f>
        <v>0</v>
      </c>
      <c r="H292" s="28">
        <f t="shared" ref="H292:K292" si="39">H281-H288</f>
        <v>0</v>
      </c>
      <c r="I292" s="28">
        <f t="shared" si="39"/>
        <v>0</v>
      </c>
      <c r="J292" s="28">
        <f t="shared" si="39"/>
        <v>0</v>
      </c>
      <c r="K292" s="28">
        <f t="shared" si="39"/>
        <v>0</v>
      </c>
      <c r="L292" s="28">
        <f t="shared" ref="L292:Z292" si="40">L281-L288</f>
        <v>0</v>
      </c>
      <c r="M292" s="28">
        <f t="shared" si="40"/>
        <v>0</v>
      </c>
      <c r="N292" s="28">
        <f t="shared" si="40"/>
        <v>0</v>
      </c>
      <c r="O292" s="28">
        <f t="shared" si="40"/>
        <v>0</v>
      </c>
      <c r="P292" s="28">
        <f t="shared" si="40"/>
        <v>0</v>
      </c>
      <c r="Q292" s="28">
        <f t="shared" si="40"/>
        <v>0</v>
      </c>
      <c r="R292" s="28">
        <f t="shared" si="40"/>
        <v>0</v>
      </c>
      <c r="S292" s="28">
        <f t="shared" si="40"/>
        <v>0</v>
      </c>
      <c r="T292" s="28">
        <f t="shared" si="40"/>
        <v>0</v>
      </c>
      <c r="U292" s="28">
        <f t="shared" si="40"/>
        <v>0</v>
      </c>
      <c r="V292" s="28">
        <f t="shared" si="40"/>
        <v>0</v>
      </c>
      <c r="W292" s="28">
        <f t="shared" si="40"/>
        <v>0</v>
      </c>
      <c r="X292" s="28">
        <f t="shared" si="40"/>
        <v>0</v>
      </c>
      <c r="Y292" s="28">
        <f t="shared" si="40"/>
        <v>0</v>
      </c>
      <c r="Z292" s="29">
        <f t="shared" si="40"/>
        <v>0</v>
      </c>
    </row>
    <row r="294" spans="3:26" x14ac:dyDescent="0.25">
      <c r="D294" s="39" t="s">
        <v>189</v>
      </c>
    </row>
    <row r="295" spans="3:26" ht="13.95" customHeight="1" x14ac:dyDescent="0.25">
      <c r="D295" s="189" t="s">
        <v>59</v>
      </c>
      <c r="E295" s="190"/>
      <c r="F295" s="190"/>
      <c r="G295" s="190"/>
      <c r="H295" s="190"/>
      <c r="I295" s="190"/>
      <c r="J295" s="190"/>
      <c r="K295" s="191"/>
    </row>
    <row r="296" spans="3:26" x14ac:dyDescent="0.25">
      <c r="D296" s="192"/>
      <c r="E296" s="193"/>
      <c r="F296" s="193"/>
      <c r="G296" s="193"/>
      <c r="H296" s="193"/>
      <c r="I296" s="193"/>
      <c r="J296" s="193"/>
      <c r="K296" s="194"/>
    </row>
    <row r="297" spans="3:26" x14ac:dyDescent="0.25">
      <c r="D297" s="192"/>
      <c r="E297" s="193"/>
      <c r="F297" s="193"/>
      <c r="G297" s="193"/>
      <c r="H297" s="193"/>
      <c r="I297" s="193"/>
      <c r="J297" s="193"/>
      <c r="K297" s="194"/>
    </row>
    <row r="298" spans="3:26" x14ac:dyDescent="0.25">
      <c r="D298" s="192"/>
      <c r="E298" s="193"/>
      <c r="F298" s="193"/>
      <c r="G298" s="193"/>
      <c r="H298" s="193"/>
      <c r="I298" s="193"/>
      <c r="J298" s="193"/>
      <c r="K298" s="194"/>
    </row>
    <row r="299" spans="3:26" x14ac:dyDescent="0.25">
      <c r="D299" s="195"/>
      <c r="E299" s="196"/>
      <c r="F299" s="196"/>
      <c r="G299" s="196"/>
      <c r="H299" s="196"/>
      <c r="I299" s="196"/>
      <c r="J299" s="196"/>
      <c r="K299" s="197"/>
    </row>
    <row r="302" spans="3:26" ht="20.399999999999999" x14ac:dyDescent="0.35">
      <c r="C302" s="4" t="s">
        <v>190</v>
      </c>
    </row>
    <row r="303" spans="3:26" ht="14.4" customHeight="1" x14ac:dyDescent="0.35">
      <c r="C303" s="4"/>
      <c r="D303" s="182" t="s">
        <v>277</v>
      </c>
      <c r="E303" s="182"/>
      <c r="F303" s="182"/>
      <c r="G303" s="182"/>
      <c r="H303" s="182"/>
      <c r="I303" s="182"/>
      <c r="J303" s="182"/>
      <c r="K303" s="182"/>
      <c r="L303" s="182"/>
      <c r="M303" s="182"/>
      <c r="N303" s="182"/>
      <c r="O303" s="182"/>
      <c r="P303" s="182"/>
      <c r="Q303" s="182"/>
      <c r="R303" s="182"/>
      <c r="S303" s="182"/>
      <c r="T303" s="182"/>
      <c r="U303" s="182"/>
      <c r="V303" s="182"/>
    </row>
    <row r="304" spans="3:26" ht="14.4" customHeight="1" x14ac:dyDescent="0.35">
      <c r="C304" s="4"/>
      <c r="D304" s="182"/>
      <c r="E304" s="182"/>
      <c r="F304" s="182"/>
      <c r="G304" s="182"/>
      <c r="H304" s="182"/>
      <c r="I304" s="182"/>
      <c r="J304" s="182"/>
      <c r="K304" s="182"/>
      <c r="L304" s="182"/>
      <c r="M304" s="182"/>
      <c r="N304" s="182"/>
      <c r="O304" s="182"/>
      <c r="P304" s="182"/>
      <c r="Q304" s="182"/>
      <c r="R304" s="182"/>
      <c r="S304" s="182"/>
      <c r="T304" s="182"/>
      <c r="U304" s="182"/>
      <c r="V304" s="182"/>
    </row>
    <row r="305" spans="3:31" ht="14.4" customHeight="1" x14ac:dyDescent="0.35">
      <c r="C305" s="4"/>
    </row>
    <row r="306" spans="3:31" x14ac:dyDescent="0.25">
      <c r="D306" s="39" t="s">
        <v>191</v>
      </c>
      <c r="H306" s="164" t="s">
        <v>23</v>
      </c>
      <c r="I306" s="169"/>
      <c r="J306" s="169"/>
      <c r="K306" s="169"/>
      <c r="L306" s="165"/>
      <c r="M306" s="101"/>
      <c r="N306" s="39" t="s">
        <v>191</v>
      </c>
      <c r="Q306" s="40"/>
      <c r="R306" s="164" t="s">
        <v>23</v>
      </c>
      <c r="S306" s="169"/>
      <c r="T306" s="169"/>
      <c r="U306" s="169"/>
      <c r="V306" s="165"/>
      <c r="W306" s="101"/>
      <c r="X306" s="42"/>
      <c r="Y306" s="42"/>
      <c r="Z306" s="42"/>
      <c r="AA306" s="42"/>
      <c r="AB306" s="42"/>
      <c r="AC306" s="42"/>
      <c r="AD306" s="42"/>
      <c r="AE306" s="42"/>
    </row>
    <row r="307" spans="3:31" x14ac:dyDescent="0.25">
      <c r="D307" s="39" t="s">
        <v>192</v>
      </c>
      <c r="H307" s="51"/>
      <c r="J307" s="53"/>
      <c r="K307" s="53"/>
      <c r="L307" s="53"/>
      <c r="M307" s="53"/>
      <c r="N307" s="39" t="s">
        <v>192</v>
      </c>
      <c r="Q307" s="40"/>
      <c r="R307" s="51"/>
      <c r="T307" s="53"/>
      <c r="U307" s="53"/>
      <c r="V307" s="53"/>
      <c r="W307" s="53"/>
      <c r="X307" s="42"/>
      <c r="Y307" s="42"/>
      <c r="Z307" s="42"/>
      <c r="AA307" s="42"/>
      <c r="AB307" s="42"/>
      <c r="AC307" s="42"/>
      <c r="AD307" s="42"/>
      <c r="AE307" s="42"/>
    </row>
    <row r="308" spans="3:31" x14ac:dyDescent="0.25">
      <c r="H308" s="53"/>
      <c r="I308" s="53"/>
      <c r="J308" s="53"/>
      <c r="K308" s="53"/>
      <c r="L308" s="53"/>
      <c r="M308" s="53"/>
      <c r="N308" s="39"/>
      <c r="Q308" s="40"/>
      <c r="R308" s="53"/>
      <c r="S308" s="53"/>
      <c r="T308" s="53"/>
      <c r="U308" s="53"/>
      <c r="V308" s="53"/>
      <c r="W308" s="53"/>
      <c r="X308" s="42"/>
      <c r="Y308" s="42"/>
      <c r="Z308" s="42"/>
      <c r="AA308" s="42"/>
      <c r="AB308" s="42"/>
      <c r="AC308" s="42"/>
      <c r="AD308" s="42"/>
      <c r="AE308" s="42"/>
    </row>
    <row r="309" spans="3:31" x14ac:dyDescent="0.25">
      <c r="D309" s="39" t="s">
        <v>193</v>
      </c>
      <c r="N309" s="39" t="s">
        <v>193</v>
      </c>
      <c r="Q309" s="40"/>
      <c r="X309" s="42"/>
      <c r="Y309" s="42"/>
      <c r="Z309" s="42"/>
      <c r="AA309" s="42"/>
      <c r="AB309" s="42"/>
      <c r="AC309" s="42"/>
      <c r="AD309" s="42"/>
      <c r="AE309" s="42"/>
    </row>
    <row r="310" spans="3:31" x14ac:dyDescent="0.25">
      <c r="D310" s="54" t="s">
        <v>194</v>
      </c>
      <c r="H310" s="51"/>
      <c r="I310" s="101"/>
      <c r="J310" s="101"/>
      <c r="K310" s="101"/>
      <c r="L310" s="101"/>
      <c r="M310" s="101"/>
      <c r="N310" s="54" t="s">
        <v>194</v>
      </c>
      <c r="Q310" s="40"/>
      <c r="R310" s="51"/>
      <c r="S310" s="101"/>
      <c r="T310" s="101"/>
      <c r="U310" s="101"/>
      <c r="V310" s="101"/>
      <c r="W310" s="101"/>
      <c r="X310" s="42"/>
      <c r="Y310" s="42"/>
      <c r="Z310" s="42"/>
      <c r="AA310" s="42"/>
      <c r="AB310" s="42"/>
      <c r="AC310" s="42"/>
      <c r="AD310" s="42"/>
      <c r="AE310" s="42"/>
    </row>
    <row r="311" spans="3:31" x14ac:dyDescent="0.25">
      <c r="D311" s="54" t="s">
        <v>195</v>
      </c>
      <c r="H311" s="51"/>
      <c r="I311" s="101"/>
      <c r="J311" s="101"/>
      <c r="K311" s="101"/>
      <c r="L311" s="101"/>
      <c r="M311" s="101"/>
      <c r="N311" s="54" t="s">
        <v>195</v>
      </c>
      <c r="Q311" s="40"/>
      <c r="R311" s="51"/>
      <c r="S311" s="101"/>
      <c r="T311" s="101"/>
      <c r="U311" s="101"/>
      <c r="V311" s="101"/>
      <c r="W311" s="101"/>
      <c r="X311" s="42"/>
      <c r="Y311" s="42"/>
      <c r="Z311" s="42"/>
      <c r="AA311" s="42"/>
      <c r="AB311" s="42"/>
      <c r="AC311" s="42"/>
      <c r="AD311" s="42"/>
      <c r="AE311" s="42"/>
    </row>
    <row r="312" spans="3:31" x14ac:dyDescent="0.25">
      <c r="D312" s="54" t="s">
        <v>196</v>
      </c>
      <c r="H312" s="51"/>
      <c r="I312" s="101"/>
      <c r="J312" s="101"/>
      <c r="K312" s="101"/>
      <c r="L312" s="101"/>
      <c r="M312" s="101"/>
      <c r="N312" s="54" t="s">
        <v>196</v>
      </c>
      <c r="Q312" s="40"/>
      <c r="R312" s="51"/>
      <c r="S312" s="101"/>
      <c r="T312" s="101"/>
      <c r="U312" s="101"/>
      <c r="V312" s="101"/>
      <c r="W312" s="101"/>
      <c r="X312" s="42"/>
      <c r="Y312" s="42"/>
      <c r="Z312" s="42"/>
      <c r="AA312" s="42"/>
      <c r="AB312" s="42"/>
      <c r="AC312" s="42"/>
      <c r="AD312" s="42"/>
      <c r="AE312" s="42"/>
    </row>
    <row r="313" spans="3:31" x14ac:dyDescent="0.25">
      <c r="D313" s="54" t="s">
        <v>197</v>
      </c>
      <c r="H313" s="51"/>
      <c r="I313" s="101"/>
      <c r="J313" s="101"/>
      <c r="K313" s="101"/>
      <c r="L313" s="101"/>
      <c r="M313" s="101"/>
      <c r="N313" s="54" t="s">
        <v>197</v>
      </c>
      <c r="Q313" s="40"/>
      <c r="R313" s="51"/>
      <c r="S313" s="101"/>
      <c r="T313" s="101"/>
      <c r="U313" s="101"/>
      <c r="V313" s="101"/>
      <c r="W313" s="101"/>
      <c r="X313" s="42"/>
      <c r="Y313" s="42"/>
      <c r="Z313" s="42"/>
      <c r="AA313" s="42"/>
      <c r="AB313" s="42"/>
      <c r="AC313" s="42"/>
      <c r="AD313" s="42"/>
      <c r="AE313" s="42"/>
    </row>
    <row r="314" spans="3:31" x14ac:dyDescent="0.25">
      <c r="D314" s="54" t="s">
        <v>198</v>
      </c>
      <c r="H314" s="51"/>
      <c r="I314" s="101"/>
      <c r="J314" s="101"/>
      <c r="K314" s="101"/>
      <c r="L314" s="101"/>
      <c r="M314" s="101"/>
      <c r="N314" s="54" t="s">
        <v>198</v>
      </c>
      <c r="Q314" s="40"/>
      <c r="R314" s="51"/>
      <c r="S314" s="101"/>
      <c r="T314" s="101"/>
      <c r="U314" s="101"/>
      <c r="V314" s="101"/>
      <c r="W314" s="101"/>
      <c r="X314" s="42"/>
      <c r="Y314" s="42"/>
      <c r="Z314" s="42"/>
      <c r="AA314" s="42"/>
      <c r="AB314" s="42"/>
      <c r="AC314" s="42"/>
      <c r="AD314" s="42"/>
      <c r="AE314" s="42"/>
    </row>
    <row r="315" spans="3:31" x14ac:dyDescent="0.25">
      <c r="D315" s="54" t="s">
        <v>199</v>
      </c>
      <c r="H315" s="51"/>
      <c r="I315" s="101"/>
      <c r="J315" s="101"/>
      <c r="K315" s="101"/>
      <c r="L315" s="101"/>
      <c r="M315" s="101"/>
      <c r="N315" s="54" t="s">
        <v>199</v>
      </c>
      <c r="Q315" s="40"/>
      <c r="R315" s="51"/>
      <c r="S315" s="101"/>
      <c r="T315" s="101"/>
      <c r="U315" s="101"/>
      <c r="V315" s="101"/>
      <c r="W315" s="101"/>
      <c r="X315" s="42"/>
      <c r="Y315" s="42"/>
      <c r="Z315" s="42"/>
      <c r="AA315" s="42"/>
      <c r="AB315" s="42"/>
      <c r="AC315" s="42"/>
      <c r="AD315" s="42"/>
      <c r="AE315" s="42"/>
    </row>
    <row r="316" spans="3:31" x14ac:dyDescent="0.25">
      <c r="D316" s="54" t="s">
        <v>200</v>
      </c>
      <c r="H316" s="51"/>
      <c r="I316" s="101"/>
      <c r="J316" s="101"/>
      <c r="K316" s="101"/>
      <c r="L316" s="101"/>
      <c r="M316" s="101"/>
      <c r="N316" s="54" t="s">
        <v>200</v>
      </c>
      <c r="Q316" s="40"/>
      <c r="R316" s="51"/>
      <c r="S316" s="101"/>
      <c r="T316" s="101"/>
      <c r="U316" s="101"/>
      <c r="V316" s="101"/>
      <c r="W316" s="101"/>
      <c r="X316" s="42"/>
      <c r="Y316" s="42"/>
      <c r="Z316" s="42"/>
      <c r="AA316" s="42"/>
      <c r="AB316" s="42"/>
      <c r="AC316" s="42"/>
      <c r="AD316" s="42"/>
      <c r="AE316" s="42"/>
    </row>
    <row r="317" spans="3:31" x14ac:dyDescent="0.25">
      <c r="D317" s="54" t="s">
        <v>201</v>
      </c>
      <c r="H317" s="51"/>
      <c r="I317" s="101"/>
      <c r="J317" s="101"/>
      <c r="K317" s="101"/>
      <c r="L317" s="101"/>
      <c r="M317" s="101"/>
      <c r="N317" s="54" t="s">
        <v>201</v>
      </c>
      <c r="Q317" s="40"/>
      <c r="R317" s="51"/>
      <c r="S317" s="101"/>
      <c r="T317" s="101"/>
      <c r="U317" s="101"/>
      <c r="V317" s="101"/>
      <c r="W317" s="101"/>
      <c r="X317" s="42"/>
      <c r="Y317" s="42"/>
      <c r="Z317" s="42"/>
      <c r="AA317" s="42"/>
      <c r="AB317" s="42"/>
      <c r="AC317" s="42"/>
      <c r="AD317" s="42"/>
      <c r="AE317" s="42"/>
    </row>
    <row r="318" spans="3:31" x14ac:dyDescent="0.25">
      <c r="N318" s="39"/>
      <c r="Q318" s="40"/>
      <c r="X318" s="42"/>
      <c r="Y318" s="42"/>
      <c r="Z318" s="42"/>
      <c r="AA318" s="42"/>
      <c r="AB318" s="42"/>
      <c r="AC318" s="42"/>
      <c r="AD318" s="42"/>
      <c r="AE318" s="42"/>
    </row>
    <row r="319" spans="3:31" ht="13.95" customHeight="1" x14ac:dyDescent="0.25">
      <c r="D319" s="185" t="s">
        <v>202</v>
      </c>
      <c r="E319" s="185"/>
      <c r="F319" s="185"/>
      <c r="G319" s="185"/>
      <c r="H319" s="185"/>
      <c r="I319" s="185"/>
      <c r="J319" s="185"/>
      <c r="K319" s="185"/>
      <c r="L319" s="185"/>
      <c r="M319" s="105"/>
      <c r="N319" s="187" t="s">
        <v>202</v>
      </c>
      <c r="O319" s="187"/>
      <c r="P319" s="187"/>
      <c r="Q319" s="187"/>
      <c r="R319" s="187"/>
      <c r="S319" s="187"/>
      <c r="T319" s="187"/>
      <c r="U319" s="187"/>
      <c r="V319" s="187"/>
      <c r="W319" s="105"/>
      <c r="X319" s="42"/>
      <c r="Y319" s="42"/>
      <c r="Z319" s="42"/>
      <c r="AA319" s="42"/>
      <c r="AB319" s="42"/>
      <c r="AC319" s="42"/>
      <c r="AD319" s="42"/>
      <c r="AE319" s="42"/>
    </row>
    <row r="320" spans="3:31" x14ac:dyDescent="0.25">
      <c r="D320" s="185"/>
      <c r="E320" s="185"/>
      <c r="F320" s="185"/>
      <c r="G320" s="185"/>
      <c r="H320" s="185"/>
      <c r="I320" s="185"/>
      <c r="J320" s="185"/>
      <c r="K320" s="185"/>
      <c r="L320" s="185"/>
      <c r="M320" s="105"/>
      <c r="N320" s="187"/>
      <c r="O320" s="187"/>
      <c r="P320" s="187"/>
      <c r="Q320" s="187"/>
      <c r="R320" s="187"/>
      <c r="S320" s="187"/>
      <c r="T320" s="187"/>
      <c r="U320" s="187"/>
      <c r="V320" s="187"/>
      <c r="W320" s="105"/>
      <c r="X320" s="42"/>
      <c r="Y320" s="42"/>
      <c r="Z320" s="42"/>
      <c r="AA320" s="42"/>
      <c r="AB320" s="42"/>
      <c r="AC320" s="42"/>
      <c r="AD320" s="42"/>
      <c r="AE320" s="42"/>
    </row>
    <row r="321" spans="4:31" x14ac:dyDescent="0.25">
      <c r="D321" s="186"/>
      <c r="E321" s="186"/>
      <c r="F321" s="186"/>
      <c r="G321" s="186"/>
      <c r="H321" s="186"/>
      <c r="I321" s="186"/>
      <c r="J321" s="186"/>
      <c r="K321" s="186"/>
      <c r="L321" s="186"/>
      <c r="N321" s="188"/>
      <c r="O321" s="188"/>
      <c r="P321" s="188"/>
      <c r="Q321" s="188"/>
      <c r="R321" s="188"/>
      <c r="S321" s="188"/>
      <c r="T321" s="188"/>
      <c r="U321" s="188"/>
      <c r="V321" s="188"/>
      <c r="X321" s="42"/>
      <c r="Y321" s="42"/>
      <c r="Z321" s="42"/>
      <c r="AA321" s="42"/>
      <c r="AB321" s="42"/>
      <c r="AC321" s="42"/>
      <c r="AD321" s="42"/>
      <c r="AE321" s="42"/>
    </row>
    <row r="322" spans="4:31" x14ac:dyDescent="0.25">
      <c r="D322" s="139" t="s">
        <v>59</v>
      </c>
      <c r="E322" s="140"/>
      <c r="F322" s="140"/>
      <c r="G322" s="140"/>
      <c r="H322" s="140"/>
      <c r="I322" s="140"/>
      <c r="J322" s="140"/>
      <c r="K322" s="140"/>
      <c r="L322" s="141"/>
      <c r="M322" s="106"/>
      <c r="N322" s="139" t="s">
        <v>59</v>
      </c>
      <c r="O322" s="140"/>
      <c r="P322" s="140"/>
      <c r="Q322" s="140"/>
      <c r="R322" s="140"/>
      <c r="S322" s="140"/>
      <c r="T322" s="140"/>
      <c r="U322" s="140"/>
      <c r="V322" s="141"/>
      <c r="W322" s="106"/>
      <c r="X322" s="42"/>
      <c r="Y322" s="42"/>
      <c r="Z322" s="42"/>
      <c r="AA322" s="42"/>
      <c r="AB322" s="42"/>
      <c r="AC322" s="42"/>
      <c r="AD322" s="42"/>
      <c r="AE322" s="42"/>
    </row>
    <row r="323" spans="4:31" x14ac:dyDescent="0.25">
      <c r="D323" s="142"/>
      <c r="E323" s="143"/>
      <c r="F323" s="143"/>
      <c r="G323" s="143"/>
      <c r="H323" s="143"/>
      <c r="I323" s="143"/>
      <c r="J323" s="143"/>
      <c r="K323" s="143"/>
      <c r="L323" s="144"/>
      <c r="M323" s="106"/>
      <c r="N323" s="142"/>
      <c r="O323" s="143"/>
      <c r="P323" s="143"/>
      <c r="Q323" s="143"/>
      <c r="R323" s="143"/>
      <c r="S323" s="143"/>
      <c r="T323" s="143"/>
      <c r="U323" s="143"/>
      <c r="V323" s="144"/>
      <c r="W323" s="106"/>
      <c r="X323" s="42"/>
      <c r="Y323" s="42"/>
      <c r="Z323" s="42"/>
      <c r="AA323" s="42"/>
      <c r="AB323" s="42"/>
      <c r="AC323" s="42"/>
      <c r="AD323" s="42"/>
      <c r="AE323" s="42"/>
    </row>
    <row r="324" spans="4:31" x14ac:dyDescent="0.25">
      <c r="D324" s="142"/>
      <c r="E324" s="143"/>
      <c r="F324" s="143"/>
      <c r="G324" s="143"/>
      <c r="H324" s="143"/>
      <c r="I324" s="143"/>
      <c r="J324" s="143"/>
      <c r="K324" s="143"/>
      <c r="L324" s="144"/>
      <c r="M324" s="106"/>
      <c r="N324" s="142"/>
      <c r="O324" s="143"/>
      <c r="P324" s="143"/>
      <c r="Q324" s="143"/>
      <c r="R324" s="143"/>
      <c r="S324" s="143"/>
      <c r="T324" s="143"/>
      <c r="U324" s="143"/>
      <c r="V324" s="144"/>
      <c r="W324" s="106"/>
      <c r="X324" s="42"/>
      <c r="Y324" s="42"/>
      <c r="Z324" s="42"/>
      <c r="AA324" s="42"/>
      <c r="AB324" s="42"/>
      <c r="AC324" s="42"/>
      <c r="AD324" s="42"/>
      <c r="AE324" s="42"/>
    </row>
    <row r="325" spans="4:31" x14ac:dyDescent="0.25">
      <c r="D325" s="142"/>
      <c r="E325" s="143"/>
      <c r="F325" s="143"/>
      <c r="G325" s="143"/>
      <c r="H325" s="143"/>
      <c r="I325" s="143"/>
      <c r="J325" s="143"/>
      <c r="K325" s="143"/>
      <c r="L325" s="144"/>
      <c r="M325" s="106"/>
      <c r="N325" s="142"/>
      <c r="O325" s="143"/>
      <c r="P325" s="143"/>
      <c r="Q325" s="143"/>
      <c r="R325" s="143"/>
      <c r="S325" s="143"/>
      <c r="T325" s="143"/>
      <c r="U325" s="143"/>
      <c r="V325" s="144"/>
      <c r="W325" s="106"/>
      <c r="X325" s="42"/>
      <c r="Y325" s="42"/>
      <c r="Z325" s="42"/>
      <c r="AA325" s="42"/>
      <c r="AB325" s="42"/>
      <c r="AC325" s="42"/>
      <c r="AD325" s="42"/>
      <c r="AE325" s="42"/>
    </row>
    <row r="326" spans="4:31" x14ac:dyDescent="0.25">
      <c r="D326" s="142"/>
      <c r="E326" s="143"/>
      <c r="F326" s="143"/>
      <c r="G326" s="143"/>
      <c r="H326" s="143"/>
      <c r="I326" s="143"/>
      <c r="J326" s="143"/>
      <c r="K326" s="143"/>
      <c r="L326" s="144"/>
      <c r="M326" s="106"/>
      <c r="N326" s="142"/>
      <c r="O326" s="143"/>
      <c r="P326" s="143"/>
      <c r="Q326" s="143"/>
      <c r="R326" s="143"/>
      <c r="S326" s="143"/>
      <c r="T326" s="143"/>
      <c r="U326" s="143"/>
      <c r="V326" s="144"/>
      <c r="W326" s="106"/>
      <c r="X326" s="42"/>
      <c r="Y326" s="42"/>
      <c r="Z326" s="42"/>
      <c r="AA326" s="42"/>
      <c r="AB326" s="42"/>
      <c r="AC326" s="42"/>
      <c r="AD326" s="42"/>
      <c r="AE326" s="42"/>
    </row>
    <row r="327" spans="4:31" x14ac:dyDescent="0.25">
      <c r="D327" s="142"/>
      <c r="E327" s="143"/>
      <c r="F327" s="143"/>
      <c r="G327" s="143"/>
      <c r="H327" s="143"/>
      <c r="I327" s="143"/>
      <c r="J327" s="143"/>
      <c r="K327" s="143"/>
      <c r="L327" s="144"/>
      <c r="M327" s="106"/>
      <c r="N327" s="142"/>
      <c r="O327" s="143"/>
      <c r="P327" s="143"/>
      <c r="Q327" s="143"/>
      <c r="R327" s="143"/>
      <c r="S327" s="143"/>
      <c r="T327" s="143"/>
      <c r="U327" s="143"/>
      <c r="V327" s="144"/>
      <c r="W327" s="106"/>
      <c r="X327" s="42"/>
      <c r="Y327" s="42"/>
      <c r="Z327" s="42"/>
      <c r="AA327" s="42"/>
      <c r="AB327" s="42"/>
      <c r="AC327" s="42"/>
      <c r="AD327" s="42"/>
      <c r="AE327" s="42"/>
    </row>
    <row r="328" spans="4:31" x14ac:dyDescent="0.25">
      <c r="D328" s="142"/>
      <c r="E328" s="143"/>
      <c r="F328" s="143"/>
      <c r="G328" s="143"/>
      <c r="H328" s="143"/>
      <c r="I328" s="143"/>
      <c r="J328" s="143"/>
      <c r="K328" s="143"/>
      <c r="L328" s="144"/>
      <c r="M328" s="106"/>
      <c r="N328" s="142"/>
      <c r="O328" s="143"/>
      <c r="P328" s="143"/>
      <c r="Q328" s="143"/>
      <c r="R328" s="143"/>
      <c r="S328" s="143"/>
      <c r="T328" s="143"/>
      <c r="U328" s="143"/>
      <c r="V328" s="144"/>
      <c r="W328" s="106"/>
      <c r="X328" s="42"/>
      <c r="Y328" s="42"/>
      <c r="Z328" s="42"/>
      <c r="AA328" s="42"/>
      <c r="AB328" s="42"/>
      <c r="AC328" s="42"/>
      <c r="AD328" s="42"/>
      <c r="AE328" s="42"/>
    </row>
    <row r="329" spans="4:31" x14ac:dyDescent="0.25">
      <c r="D329" s="142"/>
      <c r="E329" s="143"/>
      <c r="F329" s="143"/>
      <c r="G329" s="143"/>
      <c r="H329" s="143"/>
      <c r="I329" s="143"/>
      <c r="J329" s="143"/>
      <c r="K329" s="143"/>
      <c r="L329" s="144"/>
      <c r="M329" s="106"/>
      <c r="N329" s="142"/>
      <c r="O329" s="143"/>
      <c r="P329" s="143"/>
      <c r="Q329" s="143"/>
      <c r="R329" s="143"/>
      <c r="S329" s="143"/>
      <c r="T329" s="143"/>
      <c r="U329" s="143"/>
      <c r="V329" s="144"/>
      <c r="W329" s="106"/>
      <c r="X329" s="42"/>
      <c r="Y329" s="42"/>
      <c r="Z329" s="42"/>
      <c r="AA329" s="42"/>
      <c r="AB329" s="42"/>
      <c r="AC329" s="42"/>
      <c r="AD329" s="42"/>
      <c r="AE329" s="42"/>
    </row>
    <row r="330" spans="4:31" x14ac:dyDescent="0.25">
      <c r="D330" s="142"/>
      <c r="E330" s="143"/>
      <c r="F330" s="143"/>
      <c r="G330" s="143"/>
      <c r="H330" s="143"/>
      <c r="I330" s="143"/>
      <c r="J330" s="143"/>
      <c r="K330" s="143"/>
      <c r="L330" s="144"/>
      <c r="M330" s="106"/>
      <c r="N330" s="142"/>
      <c r="O330" s="143"/>
      <c r="P330" s="143"/>
      <c r="Q330" s="143"/>
      <c r="R330" s="143"/>
      <c r="S330" s="143"/>
      <c r="T330" s="143"/>
      <c r="U330" s="143"/>
      <c r="V330" s="144"/>
      <c r="W330" s="106"/>
      <c r="X330" s="42"/>
      <c r="Y330" s="42"/>
      <c r="Z330" s="42"/>
      <c r="AA330" s="42"/>
      <c r="AB330" s="42"/>
      <c r="AC330" s="42"/>
      <c r="AD330" s="42"/>
      <c r="AE330" s="42"/>
    </row>
    <row r="331" spans="4:31" x14ac:dyDescent="0.25">
      <c r="D331" s="142"/>
      <c r="E331" s="143"/>
      <c r="F331" s="143"/>
      <c r="G331" s="143"/>
      <c r="H331" s="143"/>
      <c r="I331" s="143"/>
      <c r="J331" s="143"/>
      <c r="K331" s="143"/>
      <c r="L331" s="144"/>
      <c r="M331" s="106"/>
      <c r="N331" s="142"/>
      <c r="O331" s="143"/>
      <c r="P331" s="143"/>
      <c r="Q331" s="143"/>
      <c r="R331" s="143"/>
      <c r="S331" s="143"/>
      <c r="T331" s="143"/>
      <c r="U331" s="143"/>
      <c r="V331" s="144"/>
      <c r="W331" s="106"/>
      <c r="X331" s="42"/>
      <c r="Y331" s="42"/>
      <c r="Z331" s="42"/>
      <c r="AA331" s="42"/>
      <c r="AB331" s="42"/>
      <c r="AC331" s="42"/>
      <c r="AD331" s="42"/>
      <c r="AE331" s="42"/>
    </row>
    <row r="332" spans="4:31" x14ac:dyDescent="0.25">
      <c r="D332" s="142"/>
      <c r="E332" s="143"/>
      <c r="F332" s="143"/>
      <c r="G332" s="143"/>
      <c r="H332" s="143"/>
      <c r="I332" s="143"/>
      <c r="J332" s="143"/>
      <c r="K332" s="143"/>
      <c r="L332" s="144"/>
      <c r="M332" s="106"/>
      <c r="N332" s="142"/>
      <c r="O332" s="143"/>
      <c r="P332" s="143"/>
      <c r="Q332" s="143"/>
      <c r="R332" s="143"/>
      <c r="S332" s="143"/>
      <c r="T332" s="143"/>
      <c r="U332" s="143"/>
      <c r="V332" s="144"/>
      <c r="W332" s="106"/>
      <c r="X332" s="42"/>
      <c r="Y332" s="42"/>
      <c r="Z332" s="42"/>
      <c r="AA332" s="42"/>
      <c r="AB332" s="42"/>
      <c r="AC332" s="42"/>
      <c r="AD332" s="42"/>
      <c r="AE332" s="42"/>
    </row>
    <row r="333" spans="4:31" x14ac:dyDescent="0.25">
      <c r="D333" s="142"/>
      <c r="E333" s="143"/>
      <c r="F333" s="143"/>
      <c r="G333" s="143"/>
      <c r="H333" s="143"/>
      <c r="I333" s="143"/>
      <c r="J333" s="143"/>
      <c r="K333" s="143"/>
      <c r="L333" s="144"/>
      <c r="M333" s="106"/>
      <c r="N333" s="142"/>
      <c r="O333" s="143"/>
      <c r="P333" s="143"/>
      <c r="Q333" s="143"/>
      <c r="R333" s="143"/>
      <c r="S333" s="143"/>
      <c r="T333" s="143"/>
      <c r="U333" s="143"/>
      <c r="V333" s="144"/>
      <c r="W333" s="106"/>
      <c r="X333" s="42"/>
      <c r="Y333" s="42"/>
      <c r="Z333" s="42"/>
      <c r="AA333" s="42"/>
      <c r="AB333" s="42"/>
      <c r="AC333" s="42"/>
      <c r="AD333" s="42"/>
      <c r="AE333" s="42"/>
    </row>
    <row r="334" spans="4:31" x14ac:dyDescent="0.25">
      <c r="D334" s="142"/>
      <c r="E334" s="143"/>
      <c r="F334" s="143"/>
      <c r="G334" s="143"/>
      <c r="H334" s="143"/>
      <c r="I334" s="143"/>
      <c r="J334" s="143"/>
      <c r="K334" s="143"/>
      <c r="L334" s="144"/>
      <c r="M334" s="106"/>
      <c r="N334" s="142"/>
      <c r="O334" s="143"/>
      <c r="P334" s="143"/>
      <c r="Q334" s="143"/>
      <c r="R334" s="143"/>
      <c r="S334" s="143"/>
      <c r="T334" s="143"/>
      <c r="U334" s="143"/>
      <c r="V334" s="144"/>
      <c r="W334" s="106"/>
      <c r="X334" s="42"/>
      <c r="Y334" s="42"/>
      <c r="Z334" s="42"/>
      <c r="AA334" s="42"/>
      <c r="AB334" s="42"/>
      <c r="AC334" s="42"/>
      <c r="AD334" s="42"/>
      <c r="AE334" s="42"/>
    </row>
    <row r="335" spans="4:31" x14ac:dyDescent="0.25">
      <c r="D335" s="142"/>
      <c r="E335" s="143"/>
      <c r="F335" s="143"/>
      <c r="G335" s="143"/>
      <c r="H335" s="143"/>
      <c r="I335" s="143"/>
      <c r="J335" s="143"/>
      <c r="K335" s="143"/>
      <c r="L335" s="144"/>
      <c r="M335" s="106"/>
      <c r="N335" s="142"/>
      <c r="O335" s="143"/>
      <c r="P335" s="143"/>
      <c r="Q335" s="143"/>
      <c r="R335" s="143"/>
      <c r="S335" s="143"/>
      <c r="T335" s="143"/>
      <c r="U335" s="143"/>
      <c r="V335" s="144"/>
      <c r="W335" s="106"/>
      <c r="X335" s="42"/>
      <c r="Y335" s="42"/>
      <c r="Z335" s="42"/>
      <c r="AA335" s="42"/>
      <c r="AB335" s="42"/>
      <c r="AC335" s="42"/>
      <c r="AD335" s="42"/>
      <c r="AE335" s="42"/>
    </row>
    <row r="336" spans="4:31" x14ac:dyDescent="0.25">
      <c r="D336" s="142"/>
      <c r="E336" s="143"/>
      <c r="F336" s="143"/>
      <c r="G336" s="143"/>
      <c r="H336" s="143"/>
      <c r="I336" s="143"/>
      <c r="J336" s="143"/>
      <c r="K336" s="143"/>
      <c r="L336" s="144"/>
      <c r="M336" s="106"/>
      <c r="N336" s="142"/>
      <c r="O336" s="143"/>
      <c r="P336" s="143"/>
      <c r="Q336" s="143"/>
      <c r="R336" s="143"/>
      <c r="S336" s="143"/>
      <c r="T336" s="143"/>
      <c r="U336" s="143"/>
      <c r="V336" s="144"/>
      <c r="W336" s="106"/>
      <c r="X336" s="42"/>
      <c r="Y336" s="42"/>
      <c r="Z336" s="42"/>
      <c r="AA336" s="42"/>
      <c r="AB336" s="42"/>
      <c r="AC336" s="42"/>
      <c r="AD336" s="42"/>
      <c r="AE336" s="42"/>
    </row>
    <row r="337" spans="3:31" x14ac:dyDescent="0.25">
      <c r="D337" s="142"/>
      <c r="E337" s="143"/>
      <c r="F337" s="143"/>
      <c r="G337" s="143"/>
      <c r="H337" s="143"/>
      <c r="I337" s="143"/>
      <c r="J337" s="143"/>
      <c r="K337" s="143"/>
      <c r="L337" s="144"/>
      <c r="M337" s="106"/>
      <c r="N337" s="142"/>
      <c r="O337" s="143"/>
      <c r="P337" s="143"/>
      <c r="Q337" s="143"/>
      <c r="R337" s="143"/>
      <c r="S337" s="143"/>
      <c r="T337" s="143"/>
      <c r="U337" s="143"/>
      <c r="V337" s="144"/>
      <c r="W337" s="106"/>
      <c r="X337" s="42"/>
      <c r="Y337" s="42"/>
      <c r="Z337" s="42"/>
      <c r="AA337" s="42"/>
      <c r="AB337" s="42"/>
      <c r="AC337" s="42"/>
      <c r="AD337" s="42"/>
      <c r="AE337" s="42"/>
    </row>
    <row r="338" spans="3:31" x14ac:dyDescent="0.25">
      <c r="D338" s="142"/>
      <c r="E338" s="143"/>
      <c r="F338" s="143"/>
      <c r="G338" s="143"/>
      <c r="H338" s="143"/>
      <c r="I338" s="143"/>
      <c r="J338" s="143"/>
      <c r="K338" s="143"/>
      <c r="L338" s="144"/>
      <c r="M338" s="106"/>
      <c r="N338" s="142"/>
      <c r="O338" s="143"/>
      <c r="P338" s="143"/>
      <c r="Q338" s="143"/>
      <c r="R338" s="143"/>
      <c r="S338" s="143"/>
      <c r="T338" s="143"/>
      <c r="U338" s="143"/>
      <c r="V338" s="144"/>
      <c r="W338" s="106"/>
      <c r="X338" s="42"/>
      <c r="Y338" s="42"/>
      <c r="Z338" s="42"/>
      <c r="AA338" s="42"/>
      <c r="AB338" s="42"/>
      <c r="AC338" s="42"/>
      <c r="AD338" s="42"/>
      <c r="AE338" s="42"/>
    </row>
    <row r="339" spans="3:31" x14ac:dyDescent="0.25">
      <c r="D339" s="142"/>
      <c r="E339" s="143"/>
      <c r="F339" s="143"/>
      <c r="G339" s="143"/>
      <c r="H339" s="143"/>
      <c r="I339" s="143"/>
      <c r="J339" s="143"/>
      <c r="K339" s="143"/>
      <c r="L339" s="144"/>
      <c r="M339" s="106"/>
      <c r="N339" s="142"/>
      <c r="O339" s="143"/>
      <c r="P339" s="143"/>
      <c r="Q339" s="143"/>
      <c r="R339" s="143"/>
      <c r="S339" s="143"/>
      <c r="T339" s="143"/>
      <c r="U339" s="143"/>
      <c r="V339" s="144"/>
      <c r="W339" s="106"/>
      <c r="X339" s="42"/>
      <c r="Y339" s="42"/>
      <c r="Z339" s="42"/>
      <c r="AA339" s="42"/>
      <c r="AB339" s="42"/>
      <c r="AC339" s="42"/>
      <c r="AD339" s="42"/>
      <c r="AE339" s="42"/>
    </row>
    <row r="340" spans="3:31" x14ac:dyDescent="0.25">
      <c r="D340" s="145"/>
      <c r="E340" s="146"/>
      <c r="F340" s="146"/>
      <c r="G340" s="146"/>
      <c r="H340" s="146"/>
      <c r="I340" s="146"/>
      <c r="J340" s="146"/>
      <c r="K340" s="146"/>
      <c r="L340" s="147"/>
      <c r="M340" s="106"/>
      <c r="N340" s="145"/>
      <c r="O340" s="146"/>
      <c r="P340" s="146"/>
      <c r="Q340" s="146"/>
      <c r="R340" s="146"/>
      <c r="S340" s="146"/>
      <c r="T340" s="146"/>
      <c r="U340" s="146"/>
      <c r="V340" s="147"/>
      <c r="W340" s="106"/>
      <c r="X340" s="42"/>
      <c r="Y340" s="42"/>
      <c r="Z340" s="42"/>
      <c r="AA340" s="42"/>
      <c r="AB340" s="42"/>
      <c r="AC340" s="42"/>
      <c r="AD340" s="42"/>
      <c r="AE340" s="42"/>
    </row>
    <row r="341" spans="3:31" x14ac:dyDescent="0.25">
      <c r="D341" s="107"/>
      <c r="E341" s="107"/>
      <c r="F341" s="107"/>
      <c r="G341" s="107"/>
      <c r="H341" s="107"/>
      <c r="I341" s="107"/>
      <c r="J341" s="107"/>
      <c r="K341" s="107"/>
      <c r="L341" s="107"/>
      <c r="M341" s="106"/>
      <c r="N341" s="107"/>
      <c r="O341" s="107"/>
      <c r="P341" s="107"/>
      <c r="Q341" s="107"/>
      <c r="R341" s="107"/>
      <c r="S341" s="107"/>
      <c r="T341" s="107"/>
      <c r="U341" s="107"/>
      <c r="V341" s="107"/>
      <c r="W341" s="106"/>
      <c r="X341" s="42"/>
      <c r="Y341" s="42"/>
      <c r="Z341" s="42"/>
      <c r="AA341" s="42"/>
      <c r="AB341" s="42"/>
      <c r="AC341" s="42"/>
      <c r="AD341" s="42"/>
      <c r="AE341" s="42"/>
    </row>
    <row r="343" spans="3:31" ht="20.399999999999999" x14ac:dyDescent="0.35">
      <c r="C343" s="4" t="s">
        <v>203</v>
      </c>
    </row>
    <row r="344" spans="3:31" x14ac:dyDescent="0.25">
      <c r="D344" s="108" t="s">
        <v>204</v>
      </c>
    </row>
    <row r="346" spans="3:31" ht="14.4" customHeight="1" x14ac:dyDescent="0.25">
      <c r="D346" s="180" t="s">
        <v>278</v>
      </c>
      <c r="E346" s="180"/>
      <c r="F346" s="180"/>
      <c r="G346" s="180"/>
      <c r="H346" s="180"/>
      <c r="I346" s="180"/>
      <c r="J346" s="180"/>
      <c r="K346" s="180"/>
      <c r="L346" s="180"/>
      <c r="N346" s="151" t="s">
        <v>279</v>
      </c>
      <c r="O346" s="151"/>
      <c r="P346" s="151"/>
      <c r="Q346" s="151"/>
      <c r="R346" s="151"/>
      <c r="S346" s="151"/>
      <c r="T346" s="151"/>
      <c r="U346" s="151"/>
      <c r="V346" s="151"/>
    </row>
    <row r="347" spans="3:31" ht="14.4" customHeight="1" x14ac:dyDescent="0.25">
      <c r="D347" s="180"/>
      <c r="E347" s="180"/>
      <c r="F347" s="180"/>
      <c r="G347" s="180"/>
      <c r="H347" s="180"/>
      <c r="I347" s="180"/>
      <c r="J347" s="180"/>
      <c r="K347" s="180"/>
      <c r="L347" s="180"/>
      <c r="N347" s="151"/>
      <c r="O347" s="151"/>
      <c r="P347" s="151"/>
      <c r="Q347" s="151"/>
      <c r="R347" s="151"/>
      <c r="S347" s="151"/>
      <c r="T347" s="151"/>
      <c r="U347" s="151"/>
      <c r="V347" s="151"/>
    </row>
    <row r="348" spans="3:31" ht="14.4" customHeight="1" x14ac:dyDescent="0.25">
      <c r="D348" s="180"/>
      <c r="E348" s="180"/>
      <c r="F348" s="180"/>
      <c r="G348" s="180"/>
      <c r="H348" s="180"/>
      <c r="I348" s="180"/>
      <c r="J348" s="180"/>
      <c r="K348" s="180"/>
      <c r="L348" s="180"/>
      <c r="N348" s="151"/>
      <c r="O348" s="151"/>
      <c r="P348" s="151"/>
      <c r="Q348" s="151"/>
      <c r="R348" s="151"/>
      <c r="S348" s="151"/>
      <c r="T348" s="151"/>
      <c r="U348" s="151"/>
      <c r="V348" s="151"/>
    </row>
    <row r="349" spans="3:31" ht="14.4" customHeight="1" x14ac:dyDescent="0.25">
      <c r="D349" s="180"/>
      <c r="E349" s="180"/>
      <c r="F349" s="180"/>
      <c r="G349" s="180"/>
      <c r="H349" s="180"/>
      <c r="I349" s="180"/>
      <c r="J349" s="180"/>
      <c r="K349" s="180"/>
      <c r="L349" s="180"/>
      <c r="N349" s="151"/>
      <c r="O349" s="151"/>
      <c r="P349" s="151"/>
      <c r="Q349" s="151"/>
      <c r="R349" s="151"/>
      <c r="S349" s="151"/>
      <c r="T349" s="151"/>
      <c r="U349" s="151"/>
      <c r="V349" s="151"/>
    </row>
    <row r="350" spans="3:31" ht="14.4" customHeight="1" x14ac:dyDescent="0.25">
      <c r="D350" s="181"/>
      <c r="E350" s="181"/>
      <c r="F350" s="181"/>
      <c r="G350" s="181"/>
      <c r="H350" s="181"/>
      <c r="I350" s="181"/>
      <c r="J350" s="181"/>
      <c r="K350" s="181"/>
      <c r="L350" s="181"/>
      <c r="N350" s="151"/>
      <c r="O350" s="151"/>
      <c r="P350" s="151"/>
      <c r="Q350" s="151"/>
      <c r="R350" s="151"/>
      <c r="S350" s="151"/>
      <c r="T350" s="151"/>
      <c r="U350" s="151"/>
      <c r="V350" s="151"/>
    </row>
    <row r="351" spans="3:31" x14ac:dyDescent="0.25">
      <c r="D351" s="139" t="s">
        <v>59</v>
      </c>
      <c r="E351" s="140"/>
      <c r="F351" s="140"/>
      <c r="G351" s="140"/>
      <c r="H351" s="140"/>
      <c r="I351" s="140"/>
      <c r="J351" s="140"/>
      <c r="K351" s="140"/>
      <c r="L351" s="141"/>
      <c r="N351" s="139" t="s">
        <v>59</v>
      </c>
      <c r="O351" s="140"/>
      <c r="P351" s="140"/>
      <c r="Q351" s="140"/>
      <c r="R351" s="140"/>
      <c r="S351" s="140"/>
      <c r="T351" s="140"/>
      <c r="U351" s="140"/>
      <c r="V351" s="141"/>
    </row>
    <row r="352" spans="3:31" x14ac:dyDescent="0.25">
      <c r="D352" s="142"/>
      <c r="E352" s="143"/>
      <c r="F352" s="143"/>
      <c r="G352" s="143"/>
      <c r="H352" s="143"/>
      <c r="I352" s="143"/>
      <c r="J352" s="143"/>
      <c r="K352" s="143"/>
      <c r="L352" s="144"/>
      <c r="N352" s="142"/>
      <c r="O352" s="143"/>
      <c r="P352" s="143"/>
      <c r="Q352" s="143"/>
      <c r="R352" s="143"/>
      <c r="S352" s="143"/>
      <c r="T352" s="143"/>
      <c r="U352" s="143"/>
      <c r="V352" s="144"/>
    </row>
    <row r="353" spans="4:22" x14ac:dyDescent="0.25">
      <c r="D353" s="142"/>
      <c r="E353" s="143"/>
      <c r="F353" s="143"/>
      <c r="G353" s="143"/>
      <c r="H353" s="143"/>
      <c r="I353" s="143"/>
      <c r="J353" s="143"/>
      <c r="K353" s="143"/>
      <c r="L353" s="144"/>
      <c r="N353" s="142"/>
      <c r="O353" s="143"/>
      <c r="P353" s="143"/>
      <c r="Q353" s="143"/>
      <c r="R353" s="143"/>
      <c r="S353" s="143"/>
      <c r="T353" s="143"/>
      <c r="U353" s="143"/>
      <c r="V353" s="144"/>
    </row>
    <row r="354" spans="4:22" x14ac:dyDescent="0.25">
      <c r="D354" s="142"/>
      <c r="E354" s="143"/>
      <c r="F354" s="143"/>
      <c r="G354" s="143"/>
      <c r="H354" s="143"/>
      <c r="I354" s="143"/>
      <c r="J354" s="143"/>
      <c r="K354" s="143"/>
      <c r="L354" s="144"/>
      <c r="N354" s="142"/>
      <c r="O354" s="143"/>
      <c r="P354" s="143"/>
      <c r="Q354" s="143"/>
      <c r="R354" s="143"/>
      <c r="S354" s="143"/>
      <c r="T354" s="143"/>
      <c r="U354" s="143"/>
      <c r="V354" s="144"/>
    </row>
    <row r="355" spans="4:22" x14ac:dyDescent="0.25">
      <c r="D355" s="142"/>
      <c r="E355" s="143"/>
      <c r="F355" s="143"/>
      <c r="G355" s="143"/>
      <c r="H355" s="143"/>
      <c r="I355" s="143"/>
      <c r="J355" s="143"/>
      <c r="K355" s="143"/>
      <c r="L355" s="144"/>
      <c r="N355" s="142"/>
      <c r="O355" s="143"/>
      <c r="P355" s="143"/>
      <c r="Q355" s="143"/>
      <c r="R355" s="143"/>
      <c r="S355" s="143"/>
      <c r="T355" s="143"/>
      <c r="U355" s="143"/>
      <c r="V355" s="144"/>
    </row>
    <row r="356" spans="4:22" x14ac:dyDescent="0.25">
      <c r="D356" s="142"/>
      <c r="E356" s="143"/>
      <c r="F356" s="143"/>
      <c r="G356" s="143"/>
      <c r="H356" s="143"/>
      <c r="I356" s="143"/>
      <c r="J356" s="143"/>
      <c r="K356" s="143"/>
      <c r="L356" s="144"/>
      <c r="N356" s="142"/>
      <c r="O356" s="143"/>
      <c r="P356" s="143"/>
      <c r="Q356" s="143"/>
      <c r="R356" s="143"/>
      <c r="S356" s="143"/>
      <c r="T356" s="143"/>
      <c r="U356" s="143"/>
      <c r="V356" s="144"/>
    </row>
    <row r="357" spans="4:22" x14ac:dyDescent="0.25">
      <c r="D357" s="142"/>
      <c r="E357" s="143"/>
      <c r="F357" s="143"/>
      <c r="G357" s="143"/>
      <c r="H357" s="143"/>
      <c r="I357" s="143"/>
      <c r="J357" s="143"/>
      <c r="K357" s="143"/>
      <c r="L357" s="144"/>
      <c r="N357" s="142"/>
      <c r="O357" s="143"/>
      <c r="P357" s="143"/>
      <c r="Q357" s="143"/>
      <c r="R357" s="143"/>
      <c r="S357" s="143"/>
      <c r="T357" s="143"/>
      <c r="U357" s="143"/>
      <c r="V357" s="144"/>
    </row>
    <row r="358" spans="4:22" x14ac:dyDescent="0.25">
      <c r="D358" s="142"/>
      <c r="E358" s="143"/>
      <c r="F358" s="143"/>
      <c r="G358" s="143"/>
      <c r="H358" s="143"/>
      <c r="I358" s="143"/>
      <c r="J358" s="143"/>
      <c r="K358" s="143"/>
      <c r="L358" s="144"/>
      <c r="N358" s="142"/>
      <c r="O358" s="143"/>
      <c r="P358" s="143"/>
      <c r="Q358" s="143"/>
      <c r="R358" s="143"/>
      <c r="S358" s="143"/>
      <c r="T358" s="143"/>
      <c r="U358" s="143"/>
      <c r="V358" s="144"/>
    </row>
    <row r="359" spans="4:22" x14ac:dyDescent="0.25">
      <c r="D359" s="142"/>
      <c r="E359" s="143"/>
      <c r="F359" s="143"/>
      <c r="G359" s="143"/>
      <c r="H359" s="143"/>
      <c r="I359" s="143"/>
      <c r="J359" s="143"/>
      <c r="K359" s="143"/>
      <c r="L359" s="144"/>
      <c r="N359" s="142"/>
      <c r="O359" s="143"/>
      <c r="P359" s="143"/>
      <c r="Q359" s="143"/>
      <c r="R359" s="143"/>
      <c r="S359" s="143"/>
      <c r="T359" s="143"/>
      <c r="U359" s="143"/>
      <c r="V359" s="144"/>
    </row>
    <row r="360" spans="4:22" x14ac:dyDescent="0.25">
      <c r="D360" s="142"/>
      <c r="E360" s="143"/>
      <c r="F360" s="143"/>
      <c r="G360" s="143"/>
      <c r="H360" s="143"/>
      <c r="I360" s="143"/>
      <c r="J360" s="143"/>
      <c r="K360" s="143"/>
      <c r="L360" s="144"/>
      <c r="N360" s="142"/>
      <c r="O360" s="143"/>
      <c r="P360" s="143"/>
      <c r="Q360" s="143"/>
      <c r="R360" s="143"/>
      <c r="S360" s="143"/>
      <c r="T360" s="143"/>
      <c r="U360" s="143"/>
      <c r="V360" s="144"/>
    </row>
    <row r="361" spans="4:22" x14ac:dyDescent="0.25">
      <c r="D361" s="142"/>
      <c r="E361" s="143"/>
      <c r="F361" s="143"/>
      <c r="G361" s="143"/>
      <c r="H361" s="143"/>
      <c r="I361" s="143"/>
      <c r="J361" s="143"/>
      <c r="K361" s="143"/>
      <c r="L361" s="144"/>
      <c r="N361" s="142"/>
      <c r="O361" s="143"/>
      <c r="P361" s="143"/>
      <c r="Q361" s="143"/>
      <c r="R361" s="143"/>
      <c r="S361" s="143"/>
      <c r="T361" s="143"/>
      <c r="U361" s="143"/>
      <c r="V361" s="144"/>
    </row>
    <row r="362" spans="4:22" x14ac:dyDescent="0.25">
      <c r="D362" s="142"/>
      <c r="E362" s="143"/>
      <c r="F362" s="143"/>
      <c r="G362" s="143"/>
      <c r="H362" s="143"/>
      <c r="I362" s="143"/>
      <c r="J362" s="143"/>
      <c r="K362" s="143"/>
      <c r="L362" s="144"/>
      <c r="N362" s="142"/>
      <c r="O362" s="143"/>
      <c r="P362" s="143"/>
      <c r="Q362" s="143"/>
      <c r="R362" s="143"/>
      <c r="S362" s="143"/>
      <c r="T362" s="143"/>
      <c r="U362" s="143"/>
      <c r="V362" s="144"/>
    </row>
    <row r="363" spans="4:22" x14ac:dyDescent="0.25">
      <c r="D363" s="142"/>
      <c r="E363" s="143"/>
      <c r="F363" s="143"/>
      <c r="G363" s="143"/>
      <c r="H363" s="143"/>
      <c r="I363" s="143"/>
      <c r="J363" s="143"/>
      <c r="K363" s="143"/>
      <c r="L363" s="144"/>
      <c r="N363" s="142"/>
      <c r="O363" s="143"/>
      <c r="P363" s="143"/>
      <c r="Q363" s="143"/>
      <c r="R363" s="143"/>
      <c r="S363" s="143"/>
      <c r="T363" s="143"/>
      <c r="U363" s="143"/>
      <c r="V363" s="144"/>
    </row>
    <row r="364" spans="4:22" x14ac:dyDescent="0.25">
      <c r="D364" s="142"/>
      <c r="E364" s="143"/>
      <c r="F364" s="143"/>
      <c r="G364" s="143"/>
      <c r="H364" s="143"/>
      <c r="I364" s="143"/>
      <c r="J364" s="143"/>
      <c r="K364" s="143"/>
      <c r="L364" s="144"/>
      <c r="N364" s="142"/>
      <c r="O364" s="143"/>
      <c r="P364" s="143"/>
      <c r="Q364" s="143"/>
      <c r="R364" s="143"/>
      <c r="S364" s="143"/>
      <c r="T364" s="143"/>
      <c r="U364" s="143"/>
      <c r="V364" s="144"/>
    </row>
    <row r="365" spans="4:22" x14ac:dyDescent="0.25">
      <c r="D365" s="142"/>
      <c r="E365" s="143"/>
      <c r="F365" s="143"/>
      <c r="G365" s="143"/>
      <c r="H365" s="143"/>
      <c r="I365" s="143"/>
      <c r="J365" s="143"/>
      <c r="K365" s="143"/>
      <c r="L365" s="144"/>
      <c r="N365" s="142"/>
      <c r="O365" s="143"/>
      <c r="P365" s="143"/>
      <c r="Q365" s="143"/>
      <c r="R365" s="143"/>
      <c r="S365" s="143"/>
      <c r="T365" s="143"/>
      <c r="U365" s="143"/>
      <c r="V365" s="144"/>
    </row>
    <row r="366" spans="4:22" x14ac:dyDescent="0.25">
      <c r="D366" s="142"/>
      <c r="E366" s="143"/>
      <c r="F366" s="143"/>
      <c r="G366" s="143"/>
      <c r="H366" s="143"/>
      <c r="I366" s="143"/>
      <c r="J366" s="143"/>
      <c r="K366" s="143"/>
      <c r="L366" s="144"/>
      <c r="N366" s="142"/>
      <c r="O366" s="143"/>
      <c r="P366" s="143"/>
      <c r="Q366" s="143"/>
      <c r="R366" s="143"/>
      <c r="S366" s="143"/>
      <c r="T366" s="143"/>
      <c r="U366" s="143"/>
      <c r="V366" s="144"/>
    </row>
    <row r="367" spans="4:22" x14ac:dyDescent="0.25">
      <c r="D367" s="142"/>
      <c r="E367" s="143"/>
      <c r="F367" s="143"/>
      <c r="G367" s="143"/>
      <c r="H367" s="143"/>
      <c r="I367" s="143"/>
      <c r="J367" s="143"/>
      <c r="K367" s="143"/>
      <c r="L367" s="144"/>
      <c r="N367" s="142"/>
      <c r="O367" s="143"/>
      <c r="P367" s="143"/>
      <c r="Q367" s="143"/>
      <c r="R367" s="143"/>
      <c r="S367" s="143"/>
      <c r="T367" s="143"/>
      <c r="U367" s="143"/>
      <c r="V367" s="144"/>
    </row>
    <row r="368" spans="4:22" x14ac:dyDescent="0.25">
      <c r="D368" s="142"/>
      <c r="E368" s="143"/>
      <c r="F368" s="143"/>
      <c r="G368" s="143"/>
      <c r="H368" s="143"/>
      <c r="I368" s="143"/>
      <c r="J368" s="143"/>
      <c r="K368" s="143"/>
      <c r="L368" s="144"/>
      <c r="N368" s="142"/>
      <c r="O368" s="143"/>
      <c r="P368" s="143"/>
      <c r="Q368" s="143"/>
      <c r="R368" s="143"/>
      <c r="S368" s="143"/>
      <c r="T368" s="143"/>
      <c r="U368" s="143"/>
      <c r="V368" s="144"/>
    </row>
    <row r="369" spans="4:22" x14ac:dyDescent="0.25">
      <c r="D369" s="145"/>
      <c r="E369" s="146"/>
      <c r="F369" s="146"/>
      <c r="G369" s="146"/>
      <c r="H369" s="146"/>
      <c r="I369" s="146"/>
      <c r="J369" s="146"/>
      <c r="K369" s="146"/>
      <c r="L369" s="147"/>
      <c r="N369" s="145"/>
      <c r="O369" s="146"/>
      <c r="P369" s="146"/>
      <c r="Q369" s="146"/>
      <c r="R369" s="146"/>
      <c r="S369" s="146"/>
      <c r="T369" s="146"/>
      <c r="U369" s="146"/>
      <c r="V369" s="147"/>
    </row>
    <row r="371" spans="4:22" ht="14.4" customHeight="1" x14ac:dyDescent="0.25">
      <c r="D371" s="180" t="s">
        <v>280</v>
      </c>
      <c r="E371" s="180"/>
      <c r="F371" s="180"/>
      <c r="G371" s="180"/>
      <c r="H371" s="180"/>
      <c r="I371" s="180"/>
      <c r="J371" s="180"/>
      <c r="K371" s="180"/>
      <c r="L371" s="180"/>
      <c r="N371" s="151" t="s">
        <v>281</v>
      </c>
      <c r="O371" s="151"/>
      <c r="P371" s="151"/>
      <c r="Q371" s="151"/>
      <c r="R371" s="151"/>
      <c r="S371" s="151"/>
      <c r="T371" s="151"/>
      <c r="U371" s="151"/>
      <c r="V371" s="151"/>
    </row>
    <row r="372" spans="4:22" ht="14.4" customHeight="1" x14ac:dyDescent="0.25">
      <c r="D372" s="180"/>
      <c r="E372" s="180"/>
      <c r="F372" s="180"/>
      <c r="G372" s="180"/>
      <c r="H372" s="180"/>
      <c r="I372" s="180"/>
      <c r="J372" s="180"/>
      <c r="K372" s="180"/>
      <c r="L372" s="180"/>
      <c r="N372" s="151"/>
      <c r="O372" s="151"/>
      <c r="P372" s="151"/>
      <c r="Q372" s="151"/>
      <c r="R372" s="151"/>
      <c r="S372" s="151"/>
      <c r="T372" s="151"/>
      <c r="U372" s="151"/>
      <c r="V372" s="151"/>
    </row>
    <row r="373" spans="4:22" ht="14.4" customHeight="1" x14ac:dyDescent="0.25">
      <c r="D373" s="180"/>
      <c r="E373" s="180"/>
      <c r="F373" s="180"/>
      <c r="G373" s="180"/>
      <c r="H373" s="180"/>
      <c r="I373" s="180"/>
      <c r="J373" s="180"/>
      <c r="K373" s="180"/>
      <c r="L373" s="180"/>
      <c r="N373" s="151"/>
      <c r="O373" s="151"/>
      <c r="P373" s="151"/>
      <c r="Q373" s="151"/>
      <c r="R373" s="151"/>
      <c r="S373" s="151"/>
      <c r="T373" s="151"/>
      <c r="U373" s="151"/>
      <c r="V373" s="151"/>
    </row>
    <row r="374" spans="4:22" ht="14.4" customHeight="1" x14ac:dyDescent="0.25">
      <c r="D374" s="180"/>
      <c r="E374" s="180"/>
      <c r="F374" s="180"/>
      <c r="G374" s="180"/>
      <c r="H374" s="180"/>
      <c r="I374" s="180"/>
      <c r="J374" s="180"/>
      <c r="K374" s="180"/>
      <c r="L374" s="180"/>
      <c r="N374" s="151"/>
      <c r="O374" s="151"/>
      <c r="P374" s="151"/>
      <c r="Q374" s="151"/>
      <c r="R374" s="151"/>
      <c r="S374" s="151"/>
      <c r="T374" s="151"/>
      <c r="U374" s="151"/>
      <c r="V374" s="151"/>
    </row>
    <row r="375" spans="4:22" ht="14.4" customHeight="1" x14ac:dyDescent="0.25">
      <c r="D375" s="181"/>
      <c r="E375" s="181"/>
      <c r="F375" s="181"/>
      <c r="G375" s="181"/>
      <c r="H375" s="181"/>
      <c r="I375" s="181"/>
      <c r="J375" s="181"/>
      <c r="K375" s="181"/>
      <c r="L375" s="181"/>
      <c r="N375" s="151"/>
      <c r="O375" s="151"/>
      <c r="P375" s="151"/>
      <c r="Q375" s="151"/>
      <c r="R375" s="151"/>
      <c r="S375" s="151"/>
      <c r="T375" s="151"/>
      <c r="U375" s="151"/>
      <c r="V375" s="151"/>
    </row>
    <row r="376" spans="4:22" x14ac:dyDescent="0.25">
      <c r="D376" s="139" t="s">
        <v>59</v>
      </c>
      <c r="E376" s="140"/>
      <c r="F376" s="140"/>
      <c r="G376" s="140"/>
      <c r="H376" s="140"/>
      <c r="I376" s="140"/>
      <c r="J376" s="140"/>
      <c r="K376" s="140"/>
      <c r="L376" s="141"/>
      <c r="N376" s="139" t="s">
        <v>59</v>
      </c>
      <c r="O376" s="140"/>
      <c r="P376" s="140"/>
      <c r="Q376" s="140"/>
      <c r="R376" s="140"/>
      <c r="S376" s="140"/>
      <c r="T376" s="140"/>
      <c r="U376" s="140"/>
      <c r="V376" s="141"/>
    </row>
    <row r="377" spans="4:22" x14ac:dyDescent="0.25">
      <c r="D377" s="142"/>
      <c r="E377" s="143"/>
      <c r="F377" s="143"/>
      <c r="G377" s="143"/>
      <c r="H377" s="143"/>
      <c r="I377" s="143"/>
      <c r="J377" s="143"/>
      <c r="K377" s="143"/>
      <c r="L377" s="144"/>
      <c r="N377" s="142"/>
      <c r="O377" s="143"/>
      <c r="P377" s="143"/>
      <c r="Q377" s="143"/>
      <c r="R377" s="143"/>
      <c r="S377" s="143"/>
      <c r="T377" s="143"/>
      <c r="U377" s="143"/>
      <c r="V377" s="144"/>
    </row>
    <row r="378" spans="4:22" x14ac:dyDescent="0.25">
      <c r="D378" s="142"/>
      <c r="E378" s="143"/>
      <c r="F378" s="143"/>
      <c r="G378" s="143"/>
      <c r="H378" s="143"/>
      <c r="I378" s="143"/>
      <c r="J378" s="143"/>
      <c r="K378" s="143"/>
      <c r="L378" s="144"/>
      <c r="N378" s="142"/>
      <c r="O378" s="143"/>
      <c r="P378" s="143"/>
      <c r="Q378" s="143"/>
      <c r="R378" s="143"/>
      <c r="S378" s="143"/>
      <c r="T378" s="143"/>
      <c r="U378" s="143"/>
      <c r="V378" s="144"/>
    </row>
    <row r="379" spans="4:22" x14ac:dyDescent="0.25">
      <c r="D379" s="142"/>
      <c r="E379" s="143"/>
      <c r="F379" s="143"/>
      <c r="G379" s="143"/>
      <c r="H379" s="143"/>
      <c r="I379" s="143"/>
      <c r="J379" s="143"/>
      <c r="K379" s="143"/>
      <c r="L379" s="144"/>
      <c r="N379" s="142"/>
      <c r="O379" s="143"/>
      <c r="P379" s="143"/>
      <c r="Q379" s="143"/>
      <c r="R379" s="143"/>
      <c r="S379" s="143"/>
      <c r="T379" s="143"/>
      <c r="U379" s="143"/>
      <c r="V379" s="144"/>
    </row>
    <row r="380" spans="4:22" x14ac:dyDescent="0.25">
      <c r="D380" s="142"/>
      <c r="E380" s="143"/>
      <c r="F380" s="143"/>
      <c r="G380" s="143"/>
      <c r="H380" s="143"/>
      <c r="I380" s="143"/>
      <c r="J380" s="143"/>
      <c r="K380" s="143"/>
      <c r="L380" s="144"/>
      <c r="N380" s="142"/>
      <c r="O380" s="143"/>
      <c r="P380" s="143"/>
      <c r="Q380" s="143"/>
      <c r="R380" s="143"/>
      <c r="S380" s="143"/>
      <c r="T380" s="143"/>
      <c r="U380" s="143"/>
      <c r="V380" s="144"/>
    </row>
    <row r="381" spans="4:22" x14ac:dyDescent="0.25">
      <c r="D381" s="142"/>
      <c r="E381" s="143"/>
      <c r="F381" s="143"/>
      <c r="G381" s="143"/>
      <c r="H381" s="143"/>
      <c r="I381" s="143"/>
      <c r="J381" s="143"/>
      <c r="K381" s="143"/>
      <c r="L381" s="144"/>
      <c r="N381" s="142"/>
      <c r="O381" s="143"/>
      <c r="P381" s="143"/>
      <c r="Q381" s="143"/>
      <c r="R381" s="143"/>
      <c r="S381" s="143"/>
      <c r="T381" s="143"/>
      <c r="U381" s="143"/>
      <c r="V381" s="144"/>
    </row>
    <row r="382" spans="4:22" x14ac:dyDescent="0.25">
      <c r="D382" s="142"/>
      <c r="E382" s="143"/>
      <c r="F382" s="143"/>
      <c r="G382" s="143"/>
      <c r="H382" s="143"/>
      <c r="I382" s="143"/>
      <c r="J382" s="143"/>
      <c r="K382" s="143"/>
      <c r="L382" s="144"/>
      <c r="N382" s="142"/>
      <c r="O382" s="143"/>
      <c r="P382" s="143"/>
      <c r="Q382" s="143"/>
      <c r="R382" s="143"/>
      <c r="S382" s="143"/>
      <c r="T382" s="143"/>
      <c r="U382" s="143"/>
      <c r="V382" s="144"/>
    </row>
    <row r="383" spans="4:22" x14ac:dyDescent="0.25">
      <c r="D383" s="142"/>
      <c r="E383" s="143"/>
      <c r="F383" s="143"/>
      <c r="G383" s="143"/>
      <c r="H383" s="143"/>
      <c r="I383" s="143"/>
      <c r="J383" s="143"/>
      <c r="K383" s="143"/>
      <c r="L383" s="144"/>
      <c r="N383" s="142"/>
      <c r="O383" s="143"/>
      <c r="P383" s="143"/>
      <c r="Q383" s="143"/>
      <c r="R383" s="143"/>
      <c r="S383" s="143"/>
      <c r="T383" s="143"/>
      <c r="U383" s="143"/>
      <c r="V383" s="144"/>
    </row>
    <row r="384" spans="4:22" x14ac:dyDescent="0.25">
      <c r="D384" s="142"/>
      <c r="E384" s="143"/>
      <c r="F384" s="143"/>
      <c r="G384" s="143"/>
      <c r="H384" s="143"/>
      <c r="I384" s="143"/>
      <c r="J384" s="143"/>
      <c r="K384" s="143"/>
      <c r="L384" s="144"/>
      <c r="N384" s="142"/>
      <c r="O384" s="143"/>
      <c r="P384" s="143"/>
      <c r="Q384" s="143"/>
      <c r="R384" s="143"/>
      <c r="S384" s="143"/>
      <c r="T384" s="143"/>
      <c r="U384" s="143"/>
      <c r="V384" s="144"/>
    </row>
    <row r="385" spans="3:22" x14ac:dyDescent="0.25">
      <c r="D385" s="142"/>
      <c r="E385" s="143"/>
      <c r="F385" s="143"/>
      <c r="G385" s="143"/>
      <c r="H385" s="143"/>
      <c r="I385" s="143"/>
      <c r="J385" s="143"/>
      <c r="K385" s="143"/>
      <c r="L385" s="144"/>
      <c r="N385" s="142"/>
      <c r="O385" s="143"/>
      <c r="P385" s="143"/>
      <c r="Q385" s="143"/>
      <c r="R385" s="143"/>
      <c r="S385" s="143"/>
      <c r="T385" s="143"/>
      <c r="U385" s="143"/>
      <c r="V385" s="144"/>
    </row>
    <row r="386" spans="3:22" x14ac:dyDescent="0.25">
      <c r="D386" s="142"/>
      <c r="E386" s="143"/>
      <c r="F386" s="143"/>
      <c r="G386" s="143"/>
      <c r="H386" s="143"/>
      <c r="I386" s="143"/>
      <c r="J386" s="143"/>
      <c r="K386" s="143"/>
      <c r="L386" s="144"/>
      <c r="N386" s="142"/>
      <c r="O386" s="143"/>
      <c r="P386" s="143"/>
      <c r="Q386" s="143"/>
      <c r="R386" s="143"/>
      <c r="S386" s="143"/>
      <c r="T386" s="143"/>
      <c r="U386" s="143"/>
      <c r="V386" s="144"/>
    </row>
    <row r="387" spans="3:22" x14ac:dyDescent="0.25">
      <c r="D387" s="142"/>
      <c r="E387" s="143"/>
      <c r="F387" s="143"/>
      <c r="G387" s="143"/>
      <c r="H387" s="143"/>
      <c r="I387" s="143"/>
      <c r="J387" s="143"/>
      <c r="K387" s="143"/>
      <c r="L387" s="144"/>
      <c r="N387" s="142"/>
      <c r="O387" s="143"/>
      <c r="P387" s="143"/>
      <c r="Q387" s="143"/>
      <c r="R387" s="143"/>
      <c r="S387" s="143"/>
      <c r="T387" s="143"/>
      <c r="U387" s="143"/>
      <c r="V387" s="144"/>
    </row>
    <row r="388" spans="3:22" x14ac:dyDescent="0.25">
      <c r="D388" s="142"/>
      <c r="E388" s="143"/>
      <c r="F388" s="143"/>
      <c r="G388" s="143"/>
      <c r="H388" s="143"/>
      <c r="I388" s="143"/>
      <c r="J388" s="143"/>
      <c r="K388" s="143"/>
      <c r="L388" s="144"/>
      <c r="N388" s="142"/>
      <c r="O388" s="143"/>
      <c r="P388" s="143"/>
      <c r="Q388" s="143"/>
      <c r="R388" s="143"/>
      <c r="S388" s="143"/>
      <c r="T388" s="143"/>
      <c r="U388" s="143"/>
      <c r="V388" s="144"/>
    </row>
    <row r="389" spans="3:22" x14ac:dyDescent="0.25">
      <c r="D389" s="142"/>
      <c r="E389" s="143"/>
      <c r="F389" s="143"/>
      <c r="G389" s="143"/>
      <c r="H389" s="143"/>
      <c r="I389" s="143"/>
      <c r="J389" s="143"/>
      <c r="K389" s="143"/>
      <c r="L389" s="144"/>
      <c r="N389" s="142"/>
      <c r="O389" s="143"/>
      <c r="P389" s="143"/>
      <c r="Q389" s="143"/>
      <c r="R389" s="143"/>
      <c r="S389" s="143"/>
      <c r="T389" s="143"/>
      <c r="U389" s="143"/>
      <c r="V389" s="144"/>
    </row>
    <row r="390" spans="3:22" x14ac:dyDescent="0.25">
      <c r="D390" s="142"/>
      <c r="E390" s="143"/>
      <c r="F390" s="143"/>
      <c r="G390" s="143"/>
      <c r="H390" s="143"/>
      <c r="I390" s="143"/>
      <c r="J390" s="143"/>
      <c r="K390" s="143"/>
      <c r="L390" s="144"/>
      <c r="N390" s="142"/>
      <c r="O390" s="143"/>
      <c r="P390" s="143"/>
      <c r="Q390" s="143"/>
      <c r="R390" s="143"/>
      <c r="S390" s="143"/>
      <c r="T390" s="143"/>
      <c r="U390" s="143"/>
      <c r="V390" s="144"/>
    </row>
    <row r="391" spans="3:22" x14ac:dyDescent="0.25">
      <c r="D391" s="142"/>
      <c r="E391" s="143"/>
      <c r="F391" s="143"/>
      <c r="G391" s="143"/>
      <c r="H391" s="143"/>
      <c r="I391" s="143"/>
      <c r="J391" s="143"/>
      <c r="K391" s="143"/>
      <c r="L391" s="144"/>
      <c r="N391" s="142"/>
      <c r="O391" s="143"/>
      <c r="P391" s="143"/>
      <c r="Q391" s="143"/>
      <c r="R391" s="143"/>
      <c r="S391" s="143"/>
      <c r="T391" s="143"/>
      <c r="U391" s="143"/>
      <c r="V391" s="144"/>
    </row>
    <row r="392" spans="3:22" x14ac:dyDescent="0.25">
      <c r="D392" s="142"/>
      <c r="E392" s="143"/>
      <c r="F392" s="143"/>
      <c r="G392" s="143"/>
      <c r="H392" s="143"/>
      <c r="I392" s="143"/>
      <c r="J392" s="143"/>
      <c r="K392" s="143"/>
      <c r="L392" s="144"/>
      <c r="N392" s="142"/>
      <c r="O392" s="143"/>
      <c r="P392" s="143"/>
      <c r="Q392" s="143"/>
      <c r="R392" s="143"/>
      <c r="S392" s="143"/>
      <c r="T392" s="143"/>
      <c r="U392" s="143"/>
      <c r="V392" s="144"/>
    </row>
    <row r="393" spans="3:22" x14ac:dyDescent="0.25">
      <c r="D393" s="142"/>
      <c r="E393" s="143"/>
      <c r="F393" s="143"/>
      <c r="G393" s="143"/>
      <c r="H393" s="143"/>
      <c r="I393" s="143"/>
      <c r="J393" s="143"/>
      <c r="K393" s="143"/>
      <c r="L393" s="144"/>
      <c r="N393" s="142"/>
      <c r="O393" s="143"/>
      <c r="P393" s="143"/>
      <c r="Q393" s="143"/>
      <c r="R393" s="143"/>
      <c r="S393" s="143"/>
      <c r="T393" s="143"/>
      <c r="U393" s="143"/>
      <c r="V393" s="144"/>
    </row>
    <row r="394" spans="3:22" x14ac:dyDescent="0.25">
      <c r="D394" s="145"/>
      <c r="E394" s="146"/>
      <c r="F394" s="146"/>
      <c r="G394" s="146"/>
      <c r="H394" s="146"/>
      <c r="I394" s="146"/>
      <c r="J394" s="146"/>
      <c r="K394" s="146"/>
      <c r="L394" s="147"/>
      <c r="N394" s="145"/>
      <c r="O394" s="146"/>
      <c r="P394" s="146"/>
      <c r="Q394" s="146"/>
      <c r="R394" s="146"/>
      <c r="S394" s="146"/>
      <c r="T394" s="146"/>
      <c r="U394" s="146"/>
      <c r="V394" s="147"/>
    </row>
    <row r="397" spans="3:22" ht="23.4" x14ac:dyDescent="0.4">
      <c r="C397" s="18" t="s">
        <v>287</v>
      </c>
    </row>
    <row r="398" spans="3:22" ht="14.4" customHeight="1" x14ac:dyDescent="0.4">
      <c r="C398" s="18"/>
      <c r="D398" s="75" t="s">
        <v>205</v>
      </c>
    </row>
    <row r="399" spans="3:22" ht="14.4" customHeight="1" x14ac:dyDescent="0.4">
      <c r="C399" s="18"/>
    </row>
    <row r="400" spans="3:22" ht="14.4" customHeight="1" x14ac:dyDescent="0.25">
      <c r="D400" s="149" t="s">
        <v>282</v>
      </c>
      <c r="E400" s="149"/>
      <c r="F400" s="149"/>
      <c r="G400" s="149"/>
      <c r="H400" s="149"/>
      <c r="I400" s="149"/>
      <c r="J400" s="149"/>
      <c r="K400" s="149"/>
      <c r="L400" s="149"/>
      <c r="N400" s="151" t="s">
        <v>206</v>
      </c>
      <c r="O400" s="151"/>
      <c r="P400" s="151"/>
      <c r="Q400" s="151"/>
      <c r="R400" s="151"/>
      <c r="S400" s="151"/>
      <c r="T400" s="151"/>
      <c r="U400" s="151"/>
      <c r="V400" s="151"/>
    </row>
    <row r="401" spans="4:22" ht="14.4" customHeight="1" x14ac:dyDescent="0.25">
      <c r="D401" s="150"/>
      <c r="E401" s="150"/>
      <c r="F401" s="150"/>
      <c r="G401" s="150"/>
      <c r="H401" s="150"/>
      <c r="I401" s="150"/>
      <c r="J401" s="150"/>
      <c r="K401" s="150"/>
      <c r="L401" s="150"/>
      <c r="N401" s="151"/>
      <c r="O401" s="151"/>
      <c r="P401" s="151"/>
      <c r="Q401" s="151"/>
      <c r="R401" s="151"/>
      <c r="S401" s="151"/>
      <c r="T401" s="151"/>
      <c r="U401" s="151"/>
      <c r="V401" s="151"/>
    </row>
    <row r="402" spans="4:22" x14ac:dyDescent="0.25">
      <c r="D402" s="139" t="s">
        <v>59</v>
      </c>
      <c r="E402" s="140"/>
      <c r="F402" s="140"/>
      <c r="G402" s="140"/>
      <c r="H402" s="140"/>
      <c r="I402" s="140"/>
      <c r="J402" s="140"/>
      <c r="K402" s="140"/>
      <c r="L402" s="141"/>
      <c r="N402" s="139" t="s">
        <v>59</v>
      </c>
      <c r="O402" s="140"/>
      <c r="P402" s="140"/>
      <c r="Q402" s="140"/>
      <c r="R402" s="140"/>
      <c r="S402" s="140"/>
      <c r="T402" s="140"/>
      <c r="U402" s="140"/>
      <c r="V402" s="141"/>
    </row>
    <row r="403" spans="4:22" x14ac:dyDescent="0.25">
      <c r="D403" s="142"/>
      <c r="E403" s="143"/>
      <c r="F403" s="143"/>
      <c r="G403" s="143"/>
      <c r="H403" s="143"/>
      <c r="I403" s="143"/>
      <c r="J403" s="143"/>
      <c r="K403" s="143"/>
      <c r="L403" s="144"/>
      <c r="N403" s="142"/>
      <c r="O403" s="143"/>
      <c r="P403" s="143"/>
      <c r="Q403" s="143"/>
      <c r="R403" s="143"/>
      <c r="S403" s="143"/>
      <c r="T403" s="143"/>
      <c r="U403" s="143"/>
      <c r="V403" s="144"/>
    </row>
    <row r="404" spans="4:22" x14ac:dyDescent="0.25">
      <c r="D404" s="142"/>
      <c r="E404" s="143"/>
      <c r="F404" s="143"/>
      <c r="G404" s="143"/>
      <c r="H404" s="143"/>
      <c r="I404" s="143"/>
      <c r="J404" s="143"/>
      <c r="K404" s="143"/>
      <c r="L404" s="144"/>
      <c r="N404" s="142"/>
      <c r="O404" s="143"/>
      <c r="P404" s="143"/>
      <c r="Q404" s="143"/>
      <c r="R404" s="143"/>
      <c r="S404" s="143"/>
      <c r="T404" s="143"/>
      <c r="U404" s="143"/>
      <c r="V404" s="144"/>
    </row>
    <row r="405" spans="4:22" x14ac:dyDescent="0.25">
      <c r="D405" s="142"/>
      <c r="E405" s="143"/>
      <c r="F405" s="143"/>
      <c r="G405" s="143"/>
      <c r="H405" s="143"/>
      <c r="I405" s="143"/>
      <c r="J405" s="143"/>
      <c r="K405" s="143"/>
      <c r="L405" s="144"/>
      <c r="N405" s="142"/>
      <c r="O405" s="143"/>
      <c r="P405" s="143"/>
      <c r="Q405" s="143"/>
      <c r="R405" s="143"/>
      <c r="S405" s="143"/>
      <c r="T405" s="143"/>
      <c r="U405" s="143"/>
      <c r="V405" s="144"/>
    </row>
    <row r="406" spans="4:22" x14ac:dyDescent="0.25">
      <c r="D406" s="142"/>
      <c r="E406" s="143"/>
      <c r="F406" s="143"/>
      <c r="G406" s="143"/>
      <c r="H406" s="143"/>
      <c r="I406" s="143"/>
      <c r="J406" s="143"/>
      <c r="K406" s="143"/>
      <c r="L406" s="144"/>
      <c r="N406" s="142"/>
      <c r="O406" s="143"/>
      <c r="P406" s="143"/>
      <c r="Q406" s="143"/>
      <c r="R406" s="143"/>
      <c r="S406" s="143"/>
      <c r="T406" s="143"/>
      <c r="U406" s="143"/>
      <c r="V406" s="144"/>
    </row>
    <row r="407" spans="4:22" x14ac:dyDescent="0.25">
      <c r="D407" s="142"/>
      <c r="E407" s="143"/>
      <c r="F407" s="143"/>
      <c r="G407" s="143"/>
      <c r="H407" s="143"/>
      <c r="I407" s="143"/>
      <c r="J407" s="143"/>
      <c r="K407" s="143"/>
      <c r="L407" s="144"/>
      <c r="N407" s="142"/>
      <c r="O407" s="143"/>
      <c r="P407" s="143"/>
      <c r="Q407" s="143"/>
      <c r="R407" s="143"/>
      <c r="S407" s="143"/>
      <c r="T407" s="143"/>
      <c r="U407" s="143"/>
      <c r="V407" s="144"/>
    </row>
    <row r="408" spans="4:22" x14ac:dyDescent="0.25">
      <c r="D408" s="142"/>
      <c r="E408" s="143"/>
      <c r="F408" s="143"/>
      <c r="G408" s="143"/>
      <c r="H408" s="143"/>
      <c r="I408" s="143"/>
      <c r="J408" s="143"/>
      <c r="K408" s="143"/>
      <c r="L408" s="144"/>
      <c r="N408" s="142"/>
      <c r="O408" s="143"/>
      <c r="P408" s="143"/>
      <c r="Q408" s="143"/>
      <c r="R408" s="143"/>
      <c r="S408" s="143"/>
      <c r="T408" s="143"/>
      <c r="U408" s="143"/>
      <c r="V408" s="144"/>
    </row>
    <row r="409" spans="4:22" x14ac:dyDescent="0.25">
      <c r="D409" s="142"/>
      <c r="E409" s="143"/>
      <c r="F409" s="143"/>
      <c r="G409" s="143"/>
      <c r="H409" s="143"/>
      <c r="I409" s="143"/>
      <c r="J409" s="143"/>
      <c r="K409" s="143"/>
      <c r="L409" s="144"/>
      <c r="N409" s="142"/>
      <c r="O409" s="143"/>
      <c r="P409" s="143"/>
      <c r="Q409" s="143"/>
      <c r="R409" s="143"/>
      <c r="S409" s="143"/>
      <c r="T409" s="143"/>
      <c r="U409" s="143"/>
      <c r="V409" s="144"/>
    </row>
    <row r="410" spans="4:22" x14ac:dyDescent="0.25">
      <c r="D410" s="142"/>
      <c r="E410" s="143"/>
      <c r="F410" s="143"/>
      <c r="G410" s="143"/>
      <c r="H410" s="143"/>
      <c r="I410" s="143"/>
      <c r="J410" s="143"/>
      <c r="K410" s="143"/>
      <c r="L410" s="144"/>
      <c r="N410" s="142"/>
      <c r="O410" s="143"/>
      <c r="P410" s="143"/>
      <c r="Q410" s="143"/>
      <c r="R410" s="143"/>
      <c r="S410" s="143"/>
      <c r="T410" s="143"/>
      <c r="U410" s="143"/>
      <c r="V410" s="144"/>
    </row>
    <row r="411" spans="4:22" x14ac:dyDescent="0.25">
      <c r="D411" s="142"/>
      <c r="E411" s="143"/>
      <c r="F411" s="143"/>
      <c r="G411" s="143"/>
      <c r="H411" s="143"/>
      <c r="I411" s="143"/>
      <c r="J411" s="143"/>
      <c r="K411" s="143"/>
      <c r="L411" s="144"/>
      <c r="N411" s="142"/>
      <c r="O411" s="143"/>
      <c r="P411" s="143"/>
      <c r="Q411" s="143"/>
      <c r="R411" s="143"/>
      <c r="S411" s="143"/>
      <c r="T411" s="143"/>
      <c r="U411" s="143"/>
      <c r="V411" s="144"/>
    </row>
    <row r="412" spans="4:22" x14ac:dyDescent="0.25">
      <c r="D412" s="142"/>
      <c r="E412" s="143"/>
      <c r="F412" s="143"/>
      <c r="G412" s="143"/>
      <c r="H412" s="143"/>
      <c r="I412" s="143"/>
      <c r="J412" s="143"/>
      <c r="K412" s="143"/>
      <c r="L412" s="144"/>
      <c r="N412" s="142"/>
      <c r="O412" s="143"/>
      <c r="P412" s="143"/>
      <c r="Q412" s="143"/>
      <c r="R412" s="143"/>
      <c r="S412" s="143"/>
      <c r="T412" s="143"/>
      <c r="U412" s="143"/>
      <c r="V412" s="144"/>
    </row>
    <row r="413" spans="4:22" x14ac:dyDescent="0.25">
      <c r="D413" s="142"/>
      <c r="E413" s="143"/>
      <c r="F413" s="143"/>
      <c r="G413" s="143"/>
      <c r="H413" s="143"/>
      <c r="I413" s="143"/>
      <c r="J413" s="143"/>
      <c r="K413" s="143"/>
      <c r="L413" s="144"/>
      <c r="N413" s="142"/>
      <c r="O413" s="143"/>
      <c r="P413" s="143"/>
      <c r="Q413" s="143"/>
      <c r="R413" s="143"/>
      <c r="S413" s="143"/>
      <c r="T413" s="143"/>
      <c r="U413" s="143"/>
      <c r="V413" s="144"/>
    </row>
    <row r="414" spans="4:22" x14ac:dyDescent="0.25">
      <c r="D414" s="142"/>
      <c r="E414" s="143"/>
      <c r="F414" s="143"/>
      <c r="G414" s="143"/>
      <c r="H414" s="143"/>
      <c r="I414" s="143"/>
      <c r="J414" s="143"/>
      <c r="K414" s="143"/>
      <c r="L414" s="144"/>
      <c r="N414" s="142"/>
      <c r="O414" s="143"/>
      <c r="P414" s="143"/>
      <c r="Q414" s="143"/>
      <c r="R414" s="143"/>
      <c r="S414" s="143"/>
      <c r="T414" s="143"/>
      <c r="U414" s="143"/>
      <c r="V414" s="144"/>
    </row>
    <row r="415" spans="4:22" x14ac:dyDescent="0.25">
      <c r="D415" s="142"/>
      <c r="E415" s="143"/>
      <c r="F415" s="143"/>
      <c r="G415" s="143"/>
      <c r="H415" s="143"/>
      <c r="I415" s="143"/>
      <c r="J415" s="143"/>
      <c r="K415" s="143"/>
      <c r="L415" s="144"/>
      <c r="N415" s="142"/>
      <c r="O415" s="143"/>
      <c r="P415" s="143"/>
      <c r="Q415" s="143"/>
      <c r="R415" s="143"/>
      <c r="S415" s="143"/>
      <c r="T415" s="143"/>
      <c r="U415" s="143"/>
      <c r="V415" s="144"/>
    </row>
    <row r="416" spans="4:22" x14ac:dyDescent="0.25">
      <c r="D416" s="142"/>
      <c r="E416" s="143"/>
      <c r="F416" s="143"/>
      <c r="G416" s="143"/>
      <c r="H416" s="143"/>
      <c r="I416" s="143"/>
      <c r="J416" s="143"/>
      <c r="K416" s="143"/>
      <c r="L416" s="144"/>
      <c r="N416" s="142"/>
      <c r="O416" s="143"/>
      <c r="P416" s="143"/>
      <c r="Q416" s="143"/>
      <c r="R416" s="143"/>
      <c r="S416" s="143"/>
      <c r="T416" s="143"/>
      <c r="U416" s="143"/>
      <c r="V416" s="144"/>
    </row>
    <row r="417" spans="4:22" x14ac:dyDescent="0.25">
      <c r="D417" s="142"/>
      <c r="E417" s="143"/>
      <c r="F417" s="143"/>
      <c r="G417" s="143"/>
      <c r="H417" s="143"/>
      <c r="I417" s="143"/>
      <c r="J417" s="143"/>
      <c r="K417" s="143"/>
      <c r="L417" s="144"/>
      <c r="N417" s="142"/>
      <c r="O417" s="143"/>
      <c r="P417" s="143"/>
      <c r="Q417" s="143"/>
      <c r="R417" s="143"/>
      <c r="S417" s="143"/>
      <c r="T417" s="143"/>
      <c r="U417" s="143"/>
      <c r="V417" s="144"/>
    </row>
    <row r="418" spans="4:22" x14ac:dyDescent="0.25">
      <c r="D418" s="142"/>
      <c r="E418" s="143"/>
      <c r="F418" s="143"/>
      <c r="G418" s="143"/>
      <c r="H418" s="143"/>
      <c r="I418" s="143"/>
      <c r="J418" s="143"/>
      <c r="K418" s="143"/>
      <c r="L418" s="144"/>
      <c r="N418" s="142"/>
      <c r="O418" s="143"/>
      <c r="P418" s="143"/>
      <c r="Q418" s="143"/>
      <c r="R418" s="143"/>
      <c r="S418" s="143"/>
      <c r="T418" s="143"/>
      <c r="U418" s="143"/>
      <c r="V418" s="144"/>
    </row>
    <row r="419" spans="4:22" x14ac:dyDescent="0.25">
      <c r="D419" s="142"/>
      <c r="E419" s="143"/>
      <c r="F419" s="143"/>
      <c r="G419" s="143"/>
      <c r="H419" s="143"/>
      <c r="I419" s="143"/>
      <c r="J419" s="143"/>
      <c r="K419" s="143"/>
      <c r="L419" s="144"/>
      <c r="N419" s="142"/>
      <c r="O419" s="143"/>
      <c r="P419" s="143"/>
      <c r="Q419" s="143"/>
      <c r="R419" s="143"/>
      <c r="S419" s="143"/>
      <c r="T419" s="143"/>
      <c r="U419" s="143"/>
      <c r="V419" s="144"/>
    </row>
    <row r="420" spans="4:22" x14ac:dyDescent="0.25">
      <c r="D420" s="145"/>
      <c r="E420" s="146"/>
      <c r="F420" s="146"/>
      <c r="G420" s="146"/>
      <c r="H420" s="146"/>
      <c r="I420" s="146"/>
      <c r="J420" s="146"/>
      <c r="K420" s="146"/>
      <c r="L420" s="147"/>
      <c r="N420" s="145"/>
      <c r="O420" s="146"/>
      <c r="P420" s="146"/>
      <c r="Q420" s="146"/>
      <c r="R420" s="146"/>
      <c r="S420" s="146"/>
      <c r="T420" s="146"/>
      <c r="U420" s="146"/>
      <c r="V420" s="147"/>
    </row>
    <row r="422" spans="4:22" x14ac:dyDescent="0.25">
      <c r="D422" s="77" t="s">
        <v>207</v>
      </c>
      <c r="G422" s="41"/>
      <c r="N422" s="151" t="s">
        <v>208</v>
      </c>
      <c r="O422" s="151"/>
      <c r="P422" s="151"/>
      <c r="Q422" s="151"/>
      <c r="R422" s="151"/>
      <c r="S422" s="151"/>
      <c r="T422" s="151"/>
      <c r="U422" s="151"/>
      <c r="V422" s="151"/>
    </row>
    <row r="423" spans="4:22" x14ac:dyDescent="0.25">
      <c r="D423" s="54" t="s">
        <v>283</v>
      </c>
      <c r="G423" s="41"/>
      <c r="N423" s="151"/>
      <c r="O423" s="151"/>
      <c r="P423" s="151"/>
      <c r="Q423" s="151"/>
      <c r="R423" s="151"/>
      <c r="S423" s="151"/>
      <c r="T423" s="151"/>
      <c r="U423" s="151"/>
      <c r="V423" s="151"/>
    </row>
    <row r="424" spans="4:22" x14ac:dyDescent="0.25">
      <c r="D424" s="40"/>
      <c r="G424" s="41"/>
      <c r="N424" s="152" t="s">
        <v>59</v>
      </c>
      <c r="O424" s="152"/>
      <c r="P424" s="152"/>
      <c r="Q424" s="152"/>
      <c r="R424" s="152"/>
      <c r="S424" s="152"/>
      <c r="T424" s="152"/>
      <c r="U424" s="152"/>
      <c r="V424" s="152"/>
    </row>
    <row r="425" spans="4:22" x14ac:dyDescent="0.25">
      <c r="D425" s="54" t="s">
        <v>209</v>
      </c>
      <c r="G425" s="41"/>
      <c r="I425" s="36"/>
      <c r="N425" s="152"/>
      <c r="O425" s="152"/>
      <c r="P425" s="152"/>
      <c r="Q425" s="152"/>
      <c r="R425" s="152"/>
      <c r="S425" s="152"/>
      <c r="T425" s="152"/>
      <c r="U425" s="152"/>
      <c r="V425" s="152"/>
    </row>
    <row r="426" spans="4:22" x14ac:dyDescent="0.25">
      <c r="D426" s="54" t="s">
        <v>210</v>
      </c>
      <c r="G426" s="41"/>
      <c r="I426" s="36"/>
      <c r="N426" s="152"/>
      <c r="O426" s="152"/>
      <c r="P426" s="152"/>
      <c r="Q426" s="152"/>
      <c r="R426" s="152"/>
      <c r="S426" s="152"/>
      <c r="T426" s="152"/>
      <c r="U426" s="152"/>
      <c r="V426" s="152"/>
    </row>
    <row r="427" spans="4:22" x14ac:dyDescent="0.25">
      <c r="D427" s="54" t="s">
        <v>211</v>
      </c>
      <c r="G427" s="41"/>
      <c r="I427" s="36"/>
      <c r="N427" s="152"/>
      <c r="O427" s="152"/>
      <c r="P427" s="152"/>
      <c r="Q427" s="152"/>
      <c r="R427" s="152"/>
      <c r="S427" s="152"/>
      <c r="T427" s="152"/>
      <c r="U427" s="152"/>
      <c r="V427" s="152"/>
    </row>
    <row r="428" spans="4:22" x14ac:dyDescent="0.25">
      <c r="D428" s="54" t="s">
        <v>212</v>
      </c>
      <c r="G428" s="41"/>
      <c r="I428" s="36"/>
      <c r="N428" s="152"/>
      <c r="O428" s="152"/>
      <c r="P428" s="152"/>
      <c r="Q428" s="152"/>
      <c r="R428" s="152"/>
      <c r="S428" s="152"/>
      <c r="T428" s="152"/>
      <c r="U428" s="152"/>
      <c r="V428" s="152"/>
    </row>
    <row r="429" spans="4:22" x14ac:dyDescent="0.25">
      <c r="D429" s="54" t="s">
        <v>213</v>
      </c>
      <c r="G429" s="41"/>
      <c r="I429" s="36"/>
      <c r="N429" s="152"/>
      <c r="O429" s="152"/>
      <c r="P429" s="152"/>
      <c r="Q429" s="152"/>
      <c r="R429" s="152"/>
      <c r="S429" s="152"/>
      <c r="T429" s="152"/>
      <c r="U429" s="152"/>
      <c r="V429" s="152"/>
    </row>
    <row r="430" spans="4:22" x14ac:dyDescent="0.25">
      <c r="D430" s="54" t="s">
        <v>214</v>
      </c>
      <c r="G430" s="41"/>
      <c r="I430" s="36"/>
      <c r="N430" s="152"/>
      <c r="O430" s="152"/>
      <c r="P430" s="152"/>
      <c r="Q430" s="152"/>
      <c r="R430" s="152"/>
      <c r="S430" s="152"/>
      <c r="T430" s="152"/>
      <c r="U430" s="152"/>
      <c r="V430" s="152"/>
    </row>
    <row r="431" spans="4:22" x14ac:dyDescent="0.25">
      <c r="D431" s="54" t="s">
        <v>215</v>
      </c>
      <c r="G431" s="41"/>
      <c r="I431" s="36"/>
      <c r="N431" s="152"/>
      <c r="O431" s="152"/>
      <c r="P431" s="152"/>
      <c r="Q431" s="152"/>
      <c r="R431" s="152"/>
      <c r="S431" s="152"/>
      <c r="T431" s="152"/>
      <c r="U431" s="152"/>
      <c r="V431" s="152"/>
    </row>
    <row r="432" spans="4:22" ht="14.4" customHeight="1" x14ac:dyDescent="0.25">
      <c r="N432" s="152"/>
      <c r="O432" s="152"/>
      <c r="P432" s="152"/>
      <c r="Q432" s="152"/>
      <c r="R432" s="152"/>
      <c r="S432" s="152"/>
      <c r="T432" s="152"/>
      <c r="U432" s="152"/>
      <c r="V432" s="152"/>
    </row>
    <row r="433" spans="3:22" ht="14.4" customHeight="1" x14ac:dyDescent="0.25">
      <c r="N433" s="152"/>
      <c r="O433" s="152"/>
      <c r="P433" s="152"/>
      <c r="Q433" s="152"/>
      <c r="R433" s="152"/>
      <c r="S433" s="152"/>
      <c r="T433" s="152"/>
      <c r="U433" s="152"/>
      <c r="V433" s="152"/>
    </row>
    <row r="436" spans="3:22" ht="20.399999999999999" x14ac:dyDescent="0.35">
      <c r="C436" s="4" t="s">
        <v>216</v>
      </c>
    </row>
    <row r="437" spans="3:22" x14ac:dyDescent="0.25">
      <c r="D437" s="39" t="s">
        <v>217</v>
      </c>
    </row>
    <row r="439" spans="3:22" x14ac:dyDescent="0.25">
      <c r="D439" s="39" t="s">
        <v>218</v>
      </c>
      <c r="I439" s="40" t="s">
        <v>219</v>
      </c>
      <c r="L439" s="40" t="s">
        <v>220</v>
      </c>
      <c r="N439" s="40" t="s">
        <v>221</v>
      </c>
      <c r="Q439" s="109" t="s">
        <v>274</v>
      </c>
    </row>
    <row r="440" spans="3:22" x14ac:dyDescent="0.25">
      <c r="D440" s="153"/>
      <c r="E440" s="153"/>
      <c r="F440" s="153"/>
      <c r="G440" s="153"/>
      <c r="I440" s="198"/>
      <c r="J440" s="199"/>
      <c r="L440" s="110">
        <v>36526</v>
      </c>
      <c r="N440" s="148"/>
      <c r="O440" s="148"/>
      <c r="Q440" s="110">
        <v>36526</v>
      </c>
    </row>
    <row r="441" spans="3:22" x14ac:dyDescent="0.25">
      <c r="D441" s="153"/>
      <c r="E441" s="153"/>
      <c r="F441" s="153"/>
      <c r="G441" s="153"/>
      <c r="I441" s="198"/>
      <c r="J441" s="199"/>
      <c r="L441" s="110">
        <v>36526</v>
      </c>
      <c r="N441" s="148"/>
      <c r="O441" s="148"/>
      <c r="Q441" s="110">
        <v>36526</v>
      </c>
    </row>
    <row r="442" spans="3:22" x14ac:dyDescent="0.25">
      <c r="D442" s="153"/>
      <c r="E442" s="153"/>
      <c r="F442" s="153"/>
      <c r="G442" s="153"/>
      <c r="I442" s="198"/>
      <c r="J442" s="199"/>
      <c r="L442" s="110">
        <v>36526</v>
      </c>
      <c r="N442" s="148"/>
      <c r="O442" s="148"/>
      <c r="Q442" s="110">
        <v>36526</v>
      </c>
    </row>
    <row r="443" spans="3:22" x14ac:dyDescent="0.25">
      <c r="D443" s="153"/>
      <c r="E443" s="153"/>
      <c r="F443" s="153"/>
      <c r="G443" s="153"/>
      <c r="I443" s="198"/>
      <c r="J443" s="199"/>
      <c r="L443" s="110">
        <v>36526</v>
      </c>
      <c r="N443" s="148"/>
      <c r="O443" s="148"/>
      <c r="Q443" s="110">
        <v>36526</v>
      </c>
    </row>
    <row r="444" spans="3:22" x14ac:dyDescent="0.25">
      <c r="D444" s="153"/>
      <c r="E444" s="153"/>
      <c r="F444" s="153"/>
      <c r="G444" s="153"/>
      <c r="I444" s="198"/>
      <c r="J444" s="199"/>
      <c r="L444" s="110">
        <v>36526</v>
      </c>
      <c r="N444" s="148"/>
      <c r="O444" s="148"/>
      <c r="Q444" s="110">
        <v>36526</v>
      </c>
    </row>
    <row r="445" spans="3:22" x14ac:dyDescent="0.25">
      <c r="D445" s="153"/>
      <c r="E445" s="153"/>
      <c r="F445" s="153"/>
      <c r="G445" s="153"/>
      <c r="I445" s="198"/>
      <c r="J445" s="199"/>
      <c r="L445" s="110">
        <v>36526</v>
      </c>
      <c r="N445" s="148"/>
      <c r="O445" s="148"/>
      <c r="Q445" s="110">
        <v>36526</v>
      </c>
    </row>
    <row r="446" spans="3:22" x14ac:dyDescent="0.25">
      <c r="D446" s="153"/>
      <c r="E446" s="153"/>
      <c r="F446" s="153"/>
      <c r="G446" s="153"/>
      <c r="I446" s="198"/>
      <c r="J446" s="199"/>
      <c r="L446" s="110">
        <v>36526</v>
      </c>
      <c r="N446" s="148"/>
      <c r="O446" s="148"/>
      <c r="Q446" s="110">
        <v>36526</v>
      </c>
    </row>
    <row r="447" spans="3:22" x14ac:dyDescent="0.25">
      <c r="D447" s="153"/>
      <c r="E447" s="153"/>
      <c r="F447" s="153"/>
      <c r="G447" s="153"/>
      <c r="I447" s="198"/>
      <c r="J447" s="199"/>
      <c r="L447" s="110">
        <v>36526</v>
      </c>
      <c r="N447" s="148"/>
      <c r="O447" s="148"/>
      <c r="Q447" s="110">
        <v>36526</v>
      </c>
    </row>
    <row r="448" spans="3:22" x14ac:dyDescent="0.25">
      <c r="D448" s="153"/>
      <c r="E448" s="153"/>
      <c r="F448" s="153"/>
      <c r="G448" s="153"/>
      <c r="I448" s="198"/>
      <c r="J448" s="199"/>
      <c r="L448" s="110">
        <v>36526</v>
      </c>
      <c r="N448" s="148"/>
      <c r="O448" s="148"/>
      <c r="Q448" s="110">
        <v>36526</v>
      </c>
    </row>
    <row r="449" spans="3:22" x14ac:dyDescent="0.25">
      <c r="D449" s="153"/>
      <c r="E449" s="153"/>
      <c r="F449" s="153"/>
      <c r="G449" s="153"/>
      <c r="I449" s="198"/>
      <c r="J449" s="199"/>
      <c r="L449" s="110">
        <v>36526</v>
      </c>
      <c r="N449" s="148"/>
      <c r="O449" s="148"/>
      <c r="Q449" s="110">
        <v>36526</v>
      </c>
    </row>
    <row r="452" spans="3:22" ht="20.399999999999999" x14ac:dyDescent="0.35">
      <c r="C452" s="4" t="s">
        <v>222</v>
      </c>
    </row>
    <row r="453" spans="3:22" ht="14.4" customHeight="1" x14ac:dyDescent="0.25">
      <c r="D453" s="151" t="s">
        <v>284</v>
      </c>
      <c r="E453" s="151"/>
      <c r="F453" s="151"/>
      <c r="G453" s="151"/>
      <c r="H453" s="151"/>
      <c r="I453" s="151"/>
      <c r="J453" s="151"/>
      <c r="K453" s="151"/>
      <c r="L453" s="151"/>
      <c r="N453" s="40" t="s">
        <v>223</v>
      </c>
      <c r="O453" s="111"/>
      <c r="P453" s="111"/>
      <c r="Q453" s="111"/>
      <c r="R453" s="111"/>
      <c r="S453" s="51"/>
      <c r="T453" s="111"/>
      <c r="U453" s="111"/>
      <c r="V453" s="111"/>
    </row>
    <row r="454" spans="3:22" ht="14.4" customHeight="1" x14ac:dyDescent="0.25">
      <c r="D454" s="150"/>
      <c r="E454" s="150"/>
      <c r="F454" s="150"/>
      <c r="G454" s="150"/>
      <c r="H454" s="150"/>
      <c r="I454" s="150"/>
      <c r="J454" s="150"/>
      <c r="K454" s="150"/>
      <c r="L454" s="150"/>
      <c r="N454" s="111" t="s">
        <v>224</v>
      </c>
      <c r="O454" s="112"/>
      <c r="P454" s="112"/>
      <c r="Q454" s="112"/>
      <c r="R454" s="112"/>
      <c r="S454" s="112"/>
      <c r="T454" s="112"/>
      <c r="U454" s="112"/>
      <c r="V454" s="112"/>
    </row>
    <row r="455" spans="3:22" x14ac:dyDescent="0.25">
      <c r="D455" s="139" t="s">
        <v>59</v>
      </c>
      <c r="E455" s="140"/>
      <c r="F455" s="140"/>
      <c r="G455" s="140"/>
      <c r="H455" s="140"/>
      <c r="I455" s="140"/>
      <c r="J455" s="140"/>
      <c r="K455" s="140"/>
      <c r="L455" s="141"/>
      <c r="N455" s="139" t="s">
        <v>59</v>
      </c>
      <c r="O455" s="140"/>
      <c r="P455" s="140"/>
      <c r="Q455" s="140"/>
      <c r="R455" s="140"/>
      <c r="S455" s="140"/>
      <c r="T455" s="140"/>
      <c r="U455" s="140"/>
      <c r="V455" s="141"/>
    </row>
    <row r="456" spans="3:22" x14ac:dyDescent="0.25">
      <c r="D456" s="142"/>
      <c r="E456" s="143"/>
      <c r="F456" s="143"/>
      <c r="G456" s="143"/>
      <c r="H456" s="143"/>
      <c r="I456" s="143"/>
      <c r="J456" s="143"/>
      <c r="K456" s="143"/>
      <c r="L456" s="144"/>
      <c r="N456" s="142"/>
      <c r="O456" s="143"/>
      <c r="P456" s="143"/>
      <c r="Q456" s="143"/>
      <c r="R456" s="143"/>
      <c r="S456" s="143"/>
      <c r="T456" s="143"/>
      <c r="U456" s="143"/>
      <c r="V456" s="144"/>
    </row>
    <row r="457" spans="3:22" x14ac:dyDescent="0.25">
      <c r="D457" s="142"/>
      <c r="E457" s="143"/>
      <c r="F457" s="143"/>
      <c r="G457" s="143"/>
      <c r="H457" s="143"/>
      <c r="I457" s="143"/>
      <c r="J457" s="143"/>
      <c r="K457" s="143"/>
      <c r="L457" s="144"/>
      <c r="N457" s="142"/>
      <c r="O457" s="143"/>
      <c r="P457" s="143"/>
      <c r="Q457" s="143"/>
      <c r="R457" s="143"/>
      <c r="S457" s="143"/>
      <c r="T457" s="143"/>
      <c r="U457" s="143"/>
      <c r="V457" s="144"/>
    </row>
    <row r="458" spans="3:22" x14ac:dyDescent="0.25">
      <c r="D458" s="142"/>
      <c r="E458" s="143"/>
      <c r="F458" s="143"/>
      <c r="G458" s="143"/>
      <c r="H458" s="143"/>
      <c r="I458" s="143"/>
      <c r="J458" s="143"/>
      <c r="K458" s="143"/>
      <c r="L458" s="144"/>
      <c r="N458" s="142"/>
      <c r="O458" s="143"/>
      <c r="P458" s="143"/>
      <c r="Q458" s="143"/>
      <c r="R458" s="143"/>
      <c r="S458" s="143"/>
      <c r="T458" s="143"/>
      <c r="U458" s="143"/>
      <c r="V458" s="144"/>
    </row>
    <row r="459" spans="3:22" x14ac:dyDescent="0.25">
      <c r="D459" s="142"/>
      <c r="E459" s="143"/>
      <c r="F459" s="143"/>
      <c r="G459" s="143"/>
      <c r="H459" s="143"/>
      <c r="I459" s="143"/>
      <c r="J459" s="143"/>
      <c r="K459" s="143"/>
      <c r="L459" s="144"/>
      <c r="N459" s="142"/>
      <c r="O459" s="143"/>
      <c r="P459" s="143"/>
      <c r="Q459" s="143"/>
      <c r="R459" s="143"/>
      <c r="S459" s="143"/>
      <c r="T459" s="143"/>
      <c r="U459" s="143"/>
      <c r="V459" s="144"/>
    </row>
    <row r="460" spans="3:22" x14ac:dyDescent="0.25">
      <c r="D460" s="142"/>
      <c r="E460" s="143"/>
      <c r="F460" s="143"/>
      <c r="G460" s="143"/>
      <c r="H460" s="143"/>
      <c r="I460" s="143"/>
      <c r="J460" s="143"/>
      <c r="K460" s="143"/>
      <c r="L460" s="144"/>
      <c r="N460" s="142"/>
      <c r="O460" s="143"/>
      <c r="P460" s="143"/>
      <c r="Q460" s="143"/>
      <c r="R460" s="143"/>
      <c r="S460" s="143"/>
      <c r="T460" s="143"/>
      <c r="U460" s="143"/>
      <c r="V460" s="144"/>
    </row>
    <row r="461" spans="3:22" x14ac:dyDescent="0.25">
      <c r="D461" s="142"/>
      <c r="E461" s="143"/>
      <c r="F461" s="143"/>
      <c r="G461" s="143"/>
      <c r="H461" s="143"/>
      <c r="I461" s="143"/>
      <c r="J461" s="143"/>
      <c r="K461" s="143"/>
      <c r="L461" s="144"/>
      <c r="N461" s="142"/>
      <c r="O461" s="143"/>
      <c r="P461" s="143"/>
      <c r="Q461" s="143"/>
      <c r="R461" s="143"/>
      <c r="S461" s="143"/>
      <c r="T461" s="143"/>
      <c r="U461" s="143"/>
      <c r="V461" s="144"/>
    </row>
    <row r="462" spans="3:22" x14ac:dyDescent="0.25">
      <c r="D462" s="142"/>
      <c r="E462" s="143"/>
      <c r="F462" s="143"/>
      <c r="G462" s="143"/>
      <c r="H462" s="143"/>
      <c r="I462" s="143"/>
      <c r="J462" s="143"/>
      <c r="K462" s="143"/>
      <c r="L462" s="144"/>
      <c r="N462" s="142"/>
      <c r="O462" s="143"/>
      <c r="P462" s="143"/>
      <c r="Q462" s="143"/>
      <c r="R462" s="143"/>
      <c r="S462" s="143"/>
      <c r="T462" s="143"/>
      <c r="U462" s="143"/>
      <c r="V462" s="144"/>
    </row>
    <row r="463" spans="3:22" x14ac:dyDescent="0.25">
      <c r="D463" s="142"/>
      <c r="E463" s="143"/>
      <c r="F463" s="143"/>
      <c r="G463" s="143"/>
      <c r="H463" s="143"/>
      <c r="I463" s="143"/>
      <c r="J463" s="143"/>
      <c r="K463" s="143"/>
      <c r="L463" s="144"/>
      <c r="N463" s="142"/>
      <c r="O463" s="143"/>
      <c r="P463" s="143"/>
      <c r="Q463" s="143"/>
      <c r="R463" s="143"/>
      <c r="S463" s="143"/>
      <c r="T463" s="143"/>
      <c r="U463" s="143"/>
      <c r="V463" s="144"/>
    </row>
    <row r="464" spans="3:22" x14ac:dyDescent="0.25">
      <c r="D464" s="142"/>
      <c r="E464" s="143"/>
      <c r="F464" s="143"/>
      <c r="G464" s="143"/>
      <c r="H464" s="143"/>
      <c r="I464" s="143"/>
      <c r="J464" s="143"/>
      <c r="K464" s="143"/>
      <c r="L464" s="144"/>
      <c r="N464" s="142"/>
      <c r="O464" s="143"/>
      <c r="P464" s="143"/>
      <c r="Q464" s="143"/>
      <c r="R464" s="143"/>
      <c r="S464" s="143"/>
      <c r="T464" s="143"/>
      <c r="U464" s="143"/>
      <c r="V464" s="144"/>
    </row>
    <row r="465" spans="4:22" x14ac:dyDescent="0.25">
      <c r="D465" s="142"/>
      <c r="E465" s="143"/>
      <c r="F465" s="143"/>
      <c r="G465" s="143"/>
      <c r="H465" s="143"/>
      <c r="I465" s="143"/>
      <c r="J465" s="143"/>
      <c r="K465" s="143"/>
      <c r="L465" s="144"/>
      <c r="N465" s="142"/>
      <c r="O465" s="143"/>
      <c r="P465" s="143"/>
      <c r="Q465" s="143"/>
      <c r="R465" s="143"/>
      <c r="S465" s="143"/>
      <c r="T465" s="143"/>
      <c r="U465" s="143"/>
      <c r="V465" s="144"/>
    </row>
    <row r="466" spans="4:22" x14ac:dyDescent="0.25">
      <c r="D466" s="142"/>
      <c r="E466" s="143"/>
      <c r="F466" s="143"/>
      <c r="G466" s="143"/>
      <c r="H466" s="143"/>
      <c r="I466" s="143"/>
      <c r="J466" s="143"/>
      <c r="K466" s="143"/>
      <c r="L466" s="144"/>
      <c r="N466" s="142"/>
      <c r="O466" s="143"/>
      <c r="P466" s="143"/>
      <c r="Q466" s="143"/>
      <c r="R466" s="143"/>
      <c r="S466" s="143"/>
      <c r="T466" s="143"/>
      <c r="U466" s="143"/>
      <c r="V466" s="144"/>
    </row>
    <row r="467" spans="4:22" x14ac:dyDescent="0.25">
      <c r="D467" s="142"/>
      <c r="E467" s="143"/>
      <c r="F467" s="143"/>
      <c r="G467" s="143"/>
      <c r="H467" s="143"/>
      <c r="I467" s="143"/>
      <c r="J467" s="143"/>
      <c r="K467" s="143"/>
      <c r="L467" s="144"/>
      <c r="N467" s="142"/>
      <c r="O467" s="143"/>
      <c r="P467" s="143"/>
      <c r="Q467" s="143"/>
      <c r="R467" s="143"/>
      <c r="S467" s="143"/>
      <c r="T467" s="143"/>
      <c r="U467" s="143"/>
      <c r="V467" s="144"/>
    </row>
    <row r="468" spans="4:22" x14ac:dyDescent="0.25">
      <c r="D468" s="142"/>
      <c r="E468" s="143"/>
      <c r="F468" s="143"/>
      <c r="G468" s="143"/>
      <c r="H468" s="143"/>
      <c r="I468" s="143"/>
      <c r="J468" s="143"/>
      <c r="K468" s="143"/>
      <c r="L468" s="144"/>
      <c r="N468" s="142"/>
      <c r="O468" s="143"/>
      <c r="P468" s="143"/>
      <c r="Q468" s="143"/>
      <c r="R468" s="143"/>
      <c r="S468" s="143"/>
      <c r="T468" s="143"/>
      <c r="U468" s="143"/>
      <c r="V468" s="144"/>
    </row>
    <row r="469" spans="4:22" x14ac:dyDescent="0.25">
      <c r="D469" s="142"/>
      <c r="E469" s="143"/>
      <c r="F469" s="143"/>
      <c r="G469" s="143"/>
      <c r="H469" s="143"/>
      <c r="I469" s="143"/>
      <c r="J469" s="143"/>
      <c r="K469" s="143"/>
      <c r="L469" s="144"/>
      <c r="N469" s="142"/>
      <c r="O469" s="143"/>
      <c r="P469" s="143"/>
      <c r="Q469" s="143"/>
      <c r="R469" s="143"/>
      <c r="S469" s="143"/>
      <c r="T469" s="143"/>
      <c r="U469" s="143"/>
      <c r="V469" s="144"/>
    </row>
    <row r="470" spans="4:22" x14ac:dyDescent="0.25">
      <c r="D470" s="142"/>
      <c r="E470" s="143"/>
      <c r="F470" s="143"/>
      <c r="G470" s="143"/>
      <c r="H470" s="143"/>
      <c r="I470" s="143"/>
      <c r="J470" s="143"/>
      <c r="K470" s="143"/>
      <c r="L470" s="144"/>
      <c r="N470" s="142"/>
      <c r="O470" s="143"/>
      <c r="P470" s="143"/>
      <c r="Q470" s="143"/>
      <c r="R470" s="143"/>
      <c r="S470" s="143"/>
      <c r="T470" s="143"/>
      <c r="U470" s="143"/>
      <c r="V470" s="144"/>
    </row>
    <row r="471" spans="4:22" x14ac:dyDescent="0.25">
      <c r="D471" s="142"/>
      <c r="E471" s="143"/>
      <c r="F471" s="143"/>
      <c r="G471" s="143"/>
      <c r="H471" s="143"/>
      <c r="I471" s="143"/>
      <c r="J471" s="143"/>
      <c r="K471" s="143"/>
      <c r="L471" s="144"/>
      <c r="N471" s="142"/>
      <c r="O471" s="143"/>
      <c r="P471" s="143"/>
      <c r="Q471" s="143"/>
      <c r="R471" s="143"/>
      <c r="S471" s="143"/>
      <c r="T471" s="143"/>
      <c r="U471" s="143"/>
      <c r="V471" s="144"/>
    </row>
    <row r="472" spans="4:22" x14ac:dyDescent="0.25">
      <c r="D472" s="142"/>
      <c r="E472" s="143"/>
      <c r="F472" s="143"/>
      <c r="G472" s="143"/>
      <c r="H472" s="143"/>
      <c r="I472" s="143"/>
      <c r="J472" s="143"/>
      <c r="K472" s="143"/>
      <c r="L472" s="144"/>
      <c r="N472" s="142"/>
      <c r="O472" s="143"/>
      <c r="P472" s="143"/>
      <c r="Q472" s="143"/>
      <c r="R472" s="143"/>
      <c r="S472" s="143"/>
      <c r="T472" s="143"/>
      <c r="U472" s="143"/>
      <c r="V472" s="144"/>
    </row>
    <row r="473" spans="4:22" x14ac:dyDescent="0.25">
      <c r="D473" s="145"/>
      <c r="E473" s="146"/>
      <c r="F473" s="146"/>
      <c r="G473" s="146"/>
      <c r="H473" s="146"/>
      <c r="I473" s="146"/>
      <c r="J473" s="146"/>
      <c r="K473" s="146"/>
      <c r="L473" s="147"/>
      <c r="N473" s="145"/>
      <c r="O473" s="146"/>
      <c r="P473" s="146"/>
      <c r="Q473" s="146"/>
      <c r="R473" s="146"/>
      <c r="S473" s="146"/>
      <c r="T473" s="146"/>
      <c r="U473" s="146"/>
      <c r="V473" s="147"/>
    </row>
    <row r="475" spans="4:22" x14ac:dyDescent="0.25">
      <c r="D475" s="39" t="s">
        <v>225</v>
      </c>
      <c r="J475" s="51"/>
      <c r="N475" s="40" t="s">
        <v>226</v>
      </c>
      <c r="S475" s="51"/>
    </row>
    <row r="476" spans="4:22" x14ac:dyDescent="0.25">
      <c r="D476" s="39" t="s">
        <v>227</v>
      </c>
      <c r="N476" s="40" t="s">
        <v>228</v>
      </c>
    </row>
    <row r="477" spans="4:22" x14ac:dyDescent="0.25">
      <c r="D477" s="139" t="s">
        <v>59</v>
      </c>
      <c r="E477" s="140"/>
      <c r="F477" s="140"/>
      <c r="G477" s="140"/>
      <c r="H477" s="140"/>
      <c r="I477" s="140"/>
      <c r="J477" s="140"/>
      <c r="K477" s="140"/>
      <c r="L477" s="141"/>
      <c r="N477" s="139" t="s">
        <v>59</v>
      </c>
      <c r="O477" s="140"/>
      <c r="P477" s="140"/>
      <c r="Q477" s="140"/>
      <c r="R477" s="140"/>
      <c r="S477" s="140"/>
      <c r="T477" s="140"/>
      <c r="U477" s="140"/>
      <c r="V477" s="141"/>
    </row>
    <row r="478" spans="4:22" x14ac:dyDescent="0.25">
      <c r="D478" s="142"/>
      <c r="E478" s="143"/>
      <c r="F478" s="143"/>
      <c r="G478" s="143"/>
      <c r="H478" s="143"/>
      <c r="I478" s="143"/>
      <c r="J478" s="143"/>
      <c r="K478" s="143"/>
      <c r="L478" s="144"/>
      <c r="N478" s="142"/>
      <c r="O478" s="143"/>
      <c r="P478" s="143"/>
      <c r="Q478" s="143"/>
      <c r="R478" s="143"/>
      <c r="S478" s="143"/>
      <c r="T478" s="143"/>
      <c r="U478" s="143"/>
      <c r="V478" s="144"/>
    </row>
    <row r="479" spans="4:22" x14ac:dyDescent="0.25">
      <c r="D479" s="142"/>
      <c r="E479" s="143"/>
      <c r="F479" s="143"/>
      <c r="G479" s="143"/>
      <c r="H479" s="143"/>
      <c r="I479" s="143"/>
      <c r="J479" s="143"/>
      <c r="K479" s="143"/>
      <c r="L479" s="144"/>
      <c r="N479" s="142"/>
      <c r="O479" s="143"/>
      <c r="P479" s="143"/>
      <c r="Q479" s="143"/>
      <c r="R479" s="143"/>
      <c r="S479" s="143"/>
      <c r="T479" s="143"/>
      <c r="U479" s="143"/>
      <c r="V479" s="144"/>
    </row>
    <row r="480" spans="4:22" x14ac:dyDescent="0.25">
      <c r="D480" s="142"/>
      <c r="E480" s="143"/>
      <c r="F480" s="143"/>
      <c r="G480" s="143"/>
      <c r="H480" s="143"/>
      <c r="I480" s="143"/>
      <c r="J480" s="143"/>
      <c r="K480" s="143"/>
      <c r="L480" s="144"/>
      <c r="N480" s="142"/>
      <c r="O480" s="143"/>
      <c r="P480" s="143"/>
      <c r="Q480" s="143"/>
      <c r="R480" s="143"/>
      <c r="S480" s="143"/>
      <c r="T480" s="143"/>
      <c r="U480" s="143"/>
      <c r="V480" s="144"/>
    </row>
    <row r="481" spans="4:22" x14ac:dyDescent="0.25">
      <c r="D481" s="142"/>
      <c r="E481" s="143"/>
      <c r="F481" s="143"/>
      <c r="G481" s="143"/>
      <c r="H481" s="143"/>
      <c r="I481" s="143"/>
      <c r="J481" s="143"/>
      <c r="K481" s="143"/>
      <c r="L481" s="144"/>
      <c r="N481" s="142"/>
      <c r="O481" s="143"/>
      <c r="P481" s="143"/>
      <c r="Q481" s="143"/>
      <c r="R481" s="143"/>
      <c r="S481" s="143"/>
      <c r="T481" s="143"/>
      <c r="U481" s="143"/>
      <c r="V481" s="144"/>
    </row>
    <row r="482" spans="4:22" x14ac:dyDescent="0.25">
      <c r="D482" s="142"/>
      <c r="E482" s="143"/>
      <c r="F482" s="143"/>
      <c r="G482" s="143"/>
      <c r="H482" s="143"/>
      <c r="I482" s="143"/>
      <c r="J482" s="143"/>
      <c r="K482" s="143"/>
      <c r="L482" s="144"/>
      <c r="N482" s="142"/>
      <c r="O482" s="143"/>
      <c r="P482" s="143"/>
      <c r="Q482" s="143"/>
      <c r="R482" s="143"/>
      <c r="S482" s="143"/>
      <c r="T482" s="143"/>
      <c r="U482" s="143"/>
      <c r="V482" s="144"/>
    </row>
    <row r="483" spans="4:22" x14ac:dyDescent="0.25">
      <c r="D483" s="142"/>
      <c r="E483" s="143"/>
      <c r="F483" s="143"/>
      <c r="G483" s="143"/>
      <c r="H483" s="143"/>
      <c r="I483" s="143"/>
      <c r="J483" s="143"/>
      <c r="K483" s="143"/>
      <c r="L483" s="144"/>
      <c r="N483" s="142"/>
      <c r="O483" s="143"/>
      <c r="P483" s="143"/>
      <c r="Q483" s="143"/>
      <c r="R483" s="143"/>
      <c r="S483" s="143"/>
      <c r="T483" s="143"/>
      <c r="U483" s="143"/>
      <c r="V483" s="144"/>
    </row>
    <row r="484" spans="4:22" x14ac:dyDescent="0.25">
      <c r="D484" s="142"/>
      <c r="E484" s="143"/>
      <c r="F484" s="143"/>
      <c r="G484" s="143"/>
      <c r="H484" s="143"/>
      <c r="I484" s="143"/>
      <c r="J484" s="143"/>
      <c r="K484" s="143"/>
      <c r="L484" s="144"/>
      <c r="N484" s="142"/>
      <c r="O484" s="143"/>
      <c r="P484" s="143"/>
      <c r="Q484" s="143"/>
      <c r="R484" s="143"/>
      <c r="S484" s="143"/>
      <c r="T484" s="143"/>
      <c r="U484" s="143"/>
      <c r="V484" s="144"/>
    </row>
    <row r="485" spans="4:22" x14ac:dyDescent="0.25">
      <c r="D485" s="142"/>
      <c r="E485" s="143"/>
      <c r="F485" s="143"/>
      <c r="G485" s="143"/>
      <c r="H485" s="143"/>
      <c r="I485" s="143"/>
      <c r="J485" s="143"/>
      <c r="K485" s="143"/>
      <c r="L485" s="144"/>
      <c r="N485" s="142"/>
      <c r="O485" s="143"/>
      <c r="P485" s="143"/>
      <c r="Q485" s="143"/>
      <c r="R485" s="143"/>
      <c r="S485" s="143"/>
      <c r="T485" s="143"/>
      <c r="U485" s="143"/>
      <c r="V485" s="144"/>
    </row>
    <row r="486" spans="4:22" x14ac:dyDescent="0.25">
      <c r="D486" s="142"/>
      <c r="E486" s="143"/>
      <c r="F486" s="143"/>
      <c r="G486" s="143"/>
      <c r="H486" s="143"/>
      <c r="I486" s="143"/>
      <c r="J486" s="143"/>
      <c r="K486" s="143"/>
      <c r="L486" s="144"/>
      <c r="N486" s="142"/>
      <c r="O486" s="143"/>
      <c r="P486" s="143"/>
      <c r="Q486" s="143"/>
      <c r="R486" s="143"/>
      <c r="S486" s="143"/>
      <c r="T486" s="143"/>
      <c r="U486" s="143"/>
      <c r="V486" s="144"/>
    </row>
    <row r="487" spans="4:22" x14ac:dyDescent="0.25">
      <c r="D487" s="142"/>
      <c r="E487" s="143"/>
      <c r="F487" s="143"/>
      <c r="G487" s="143"/>
      <c r="H487" s="143"/>
      <c r="I487" s="143"/>
      <c r="J487" s="143"/>
      <c r="K487" s="143"/>
      <c r="L487" s="144"/>
      <c r="N487" s="142"/>
      <c r="O487" s="143"/>
      <c r="P487" s="143"/>
      <c r="Q487" s="143"/>
      <c r="R487" s="143"/>
      <c r="S487" s="143"/>
      <c r="T487" s="143"/>
      <c r="U487" s="143"/>
      <c r="V487" s="144"/>
    </row>
    <row r="488" spans="4:22" x14ac:dyDescent="0.25">
      <c r="D488" s="142"/>
      <c r="E488" s="143"/>
      <c r="F488" s="143"/>
      <c r="G488" s="143"/>
      <c r="H488" s="143"/>
      <c r="I488" s="143"/>
      <c r="J488" s="143"/>
      <c r="K488" s="143"/>
      <c r="L488" s="144"/>
      <c r="N488" s="142"/>
      <c r="O488" s="143"/>
      <c r="P488" s="143"/>
      <c r="Q488" s="143"/>
      <c r="R488" s="143"/>
      <c r="S488" s="143"/>
      <c r="T488" s="143"/>
      <c r="U488" s="143"/>
      <c r="V488" s="144"/>
    </row>
    <row r="489" spans="4:22" x14ac:dyDescent="0.25">
      <c r="D489" s="142"/>
      <c r="E489" s="143"/>
      <c r="F489" s="143"/>
      <c r="G489" s="143"/>
      <c r="H489" s="143"/>
      <c r="I489" s="143"/>
      <c r="J489" s="143"/>
      <c r="K489" s="143"/>
      <c r="L489" s="144"/>
      <c r="N489" s="142"/>
      <c r="O489" s="143"/>
      <c r="P489" s="143"/>
      <c r="Q489" s="143"/>
      <c r="R489" s="143"/>
      <c r="S489" s="143"/>
      <c r="T489" s="143"/>
      <c r="U489" s="143"/>
      <c r="V489" s="144"/>
    </row>
    <row r="490" spans="4:22" x14ac:dyDescent="0.25">
      <c r="D490" s="142"/>
      <c r="E490" s="143"/>
      <c r="F490" s="143"/>
      <c r="G490" s="143"/>
      <c r="H490" s="143"/>
      <c r="I490" s="143"/>
      <c r="J490" s="143"/>
      <c r="K490" s="143"/>
      <c r="L490" s="144"/>
      <c r="N490" s="142"/>
      <c r="O490" s="143"/>
      <c r="P490" s="143"/>
      <c r="Q490" s="143"/>
      <c r="R490" s="143"/>
      <c r="S490" s="143"/>
      <c r="T490" s="143"/>
      <c r="U490" s="143"/>
      <c r="V490" s="144"/>
    </row>
    <row r="491" spans="4:22" x14ac:dyDescent="0.25">
      <c r="D491" s="142"/>
      <c r="E491" s="143"/>
      <c r="F491" s="143"/>
      <c r="G491" s="143"/>
      <c r="H491" s="143"/>
      <c r="I491" s="143"/>
      <c r="J491" s="143"/>
      <c r="K491" s="143"/>
      <c r="L491" s="144"/>
      <c r="N491" s="142"/>
      <c r="O491" s="143"/>
      <c r="P491" s="143"/>
      <c r="Q491" s="143"/>
      <c r="R491" s="143"/>
      <c r="S491" s="143"/>
      <c r="T491" s="143"/>
      <c r="U491" s="143"/>
      <c r="V491" s="144"/>
    </row>
    <row r="492" spans="4:22" x14ac:dyDescent="0.25">
      <c r="D492" s="142"/>
      <c r="E492" s="143"/>
      <c r="F492" s="143"/>
      <c r="G492" s="143"/>
      <c r="H492" s="143"/>
      <c r="I492" s="143"/>
      <c r="J492" s="143"/>
      <c r="K492" s="143"/>
      <c r="L492" s="144"/>
      <c r="N492" s="142"/>
      <c r="O492" s="143"/>
      <c r="P492" s="143"/>
      <c r="Q492" s="143"/>
      <c r="R492" s="143"/>
      <c r="S492" s="143"/>
      <c r="T492" s="143"/>
      <c r="U492" s="143"/>
      <c r="V492" s="144"/>
    </row>
    <row r="493" spans="4:22" x14ac:dyDescent="0.25">
      <c r="D493" s="142"/>
      <c r="E493" s="143"/>
      <c r="F493" s="143"/>
      <c r="G493" s="143"/>
      <c r="H493" s="143"/>
      <c r="I493" s="143"/>
      <c r="J493" s="143"/>
      <c r="K493" s="143"/>
      <c r="L493" s="144"/>
      <c r="N493" s="142"/>
      <c r="O493" s="143"/>
      <c r="P493" s="143"/>
      <c r="Q493" s="143"/>
      <c r="R493" s="143"/>
      <c r="S493" s="143"/>
      <c r="T493" s="143"/>
      <c r="U493" s="143"/>
      <c r="V493" s="144"/>
    </row>
    <row r="494" spans="4:22" x14ac:dyDescent="0.25">
      <c r="D494" s="142"/>
      <c r="E494" s="143"/>
      <c r="F494" s="143"/>
      <c r="G494" s="143"/>
      <c r="H494" s="143"/>
      <c r="I494" s="143"/>
      <c r="J494" s="143"/>
      <c r="K494" s="143"/>
      <c r="L494" s="144"/>
      <c r="N494" s="142"/>
      <c r="O494" s="143"/>
      <c r="P494" s="143"/>
      <c r="Q494" s="143"/>
      <c r="R494" s="143"/>
      <c r="S494" s="143"/>
      <c r="T494" s="143"/>
      <c r="U494" s="143"/>
      <c r="V494" s="144"/>
    </row>
    <row r="495" spans="4:22" x14ac:dyDescent="0.25">
      <c r="D495" s="145"/>
      <c r="E495" s="146"/>
      <c r="F495" s="146"/>
      <c r="G495" s="146"/>
      <c r="H495" s="146"/>
      <c r="I495" s="146"/>
      <c r="J495" s="146"/>
      <c r="K495" s="146"/>
      <c r="L495" s="147"/>
      <c r="N495" s="145"/>
      <c r="O495" s="146"/>
      <c r="P495" s="146"/>
      <c r="Q495" s="146"/>
      <c r="R495" s="146"/>
      <c r="S495" s="146"/>
      <c r="T495" s="146"/>
      <c r="U495" s="146"/>
      <c r="V495" s="147"/>
    </row>
    <row r="498" spans="3:23" ht="20.399999999999999" x14ac:dyDescent="0.35">
      <c r="C498" s="4" t="s">
        <v>229</v>
      </c>
      <c r="D498" s="42"/>
      <c r="E498" s="42"/>
      <c r="F498" s="39"/>
      <c r="M498" s="42"/>
      <c r="N498" s="104" t="s">
        <v>230</v>
      </c>
      <c r="O498" s="42"/>
      <c r="P498" s="42"/>
      <c r="Q498" s="42"/>
      <c r="R498" s="42"/>
      <c r="S498" s="42"/>
      <c r="T498" s="42"/>
      <c r="U498" s="42"/>
      <c r="V498" s="42"/>
    </row>
    <row r="499" spans="3:23" ht="13.95" customHeight="1" x14ac:dyDescent="0.35">
      <c r="C499" s="4"/>
      <c r="D499" s="42"/>
      <c r="E499" s="42"/>
      <c r="F499" s="39"/>
      <c r="M499" s="42"/>
      <c r="N499" s="113" t="s">
        <v>231</v>
      </c>
      <c r="O499" s="114"/>
      <c r="P499" s="114"/>
      <c r="Q499" s="114"/>
      <c r="R499" s="114"/>
      <c r="S499" s="114"/>
      <c r="T499" s="114"/>
      <c r="U499" s="114"/>
      <c r="V499" s="114"/>
      <c r="W499" s="114"/>
    </row>
    <row r="500" spans="3:23" x14ac:dyDescent="0.25">
      <c r="D500" s="39" t="s">
        <v>232</v>
      </c>
      <c r="M500" s="42"/>
      <c r="N500" s="115" t="s">
        <v>233</v>
      </c>
      <c r="O500" s="107"/>
      <c r="P500" s="107"/>
      <c r="Q500" s="107"/>
      <c r="R500" s="107"/>
      <c r="S500" s="107"/>
      <c r="T500" s="107"/>
      <c r="U500" s="107"/>
      <c r="V500" s="107"/>
      <c r="W500" s="106"/>
    </row>
    <row r="501" spans="3:23" x14ac:dyDescent="0.25">
      <c r="D501" s="139" t="s">
        <v>59</v>
      </c>
      <c r="E501" s="140"/>
      <c r="F501" s="140"/>
      <c r="G501" s="140"/>
      <c r="H501" s="140"/>
      <c r="I501" s="140"/>
      <c r="J501" s="140"/>
      <c r="K501" s="140"/>
      <c r="L501" s="141"/>
      <c r="M501" s="42"/>
      <c r="N501" s="139" t="s">
        <v>59</v>
      </c>
      <c r="O501" s="140"/>
      <c r="P501" s="140"/>
      <c r="Q501" s="140"/>
      <c r="R501" s="140"/>
      <c r="S501" s="140"/>
      <c r="T501" s="140"/>
      <c r="U501" s="140"/>
      <c r="V501" s="141"/>
      <c r="W501" s="116"/>
    </row>
    <row r="502" spans="3:23" x14ac:dyDescent="0.25">
      <c r="D502" s="142"/>
      <c r="E502" s="143"/>
      <c r="F502" s="143"/>
      <c r="G502" s="143"/>
      <c r="H502" s="143"/>
      <c r="I502" s="143"/>
      <c r="J502" s="143"/>
      <c r="K502" s="143"/>
      <c r="L502" s="144"/>
      <c r="M502" s="42"/>
      <c r="N502" s="142"/>
      <c r="O502" s="143"/>
      <c r="P502" s="143"/>
      <c r="Q502" s="143"/>
      <c r="R502" s="143"/>
      <c r="S502" s="143"/>
      <c r="T502" s="143"/>
      <c r="U502" s="143"/>
      <c r="V502" s="144"/>
      <c r="W502" s="42"/>
    </row>
    <row r="503" spans="3:23" x14ac:dyDescent="0.25">
      <c r="D503" s="142"/>
      <c r="E503" s="143"/>
      <c r="F503" s="143"/>
      <c r="G503" s="143"/>
      <c r="H503" s="143"/>
      <c r="I503" s="143"/>
      <c r="J503" s="143"/>
      <c r="K503" s="143"/>
      <c r="L503" s="144"/>
      <c r="M503" s="42"/>
      <c r="N503" s="142"/>
      <c r="O503" s="143"/>
      <c r="P503" s="143"/>
      <c r="Q503" s="143"/>
      <c r="R503" s="143"/>
      <c r="S503" s="143"/>
      <c r="T503" s="143"/>
      <c r="U503" s="143"/>
      <c r="V503" s="144"/>
      <c r="W503" s="106"/>
    </row>
    <row r="504" spans="3:23" x14ac:dyDescent="0.25">
      <c r="D504" s="142"/>
      <c r="E504" s="143"/>
      <c r="F504" s="143"/>
      <c r="G504" s="143"/>
      <c r="H504" s="143"/>
      <c r="I504" s="143"/>
      <c r="J504" s="143"/>
      <c r="K504" s="143"/>
      <c r="L504" s="144"/>
      <c r="M504" s="42"/>
      <c r="N504" s="142"/>
      <c r="O504" s="143"/>
      <c r="P504" s="143"/>
      <c r="Q504" s="143"/>
      <c r="R504" s="143"/>
      <c r="S504" s="143"/>
      <c r="T504" s="143"/>
      <c r="U504" s="143"/>
      <c r="V504" s="144"/>
      <c r="W504" s="106"/>
    </row>
    <row r="505" spans="3:23" ht="13.95" customHeight="1" x14ac:dyDescent="0.25">
      <c r="D505" s="142"/>
      <c r="E505" s="143"/>
      <c r="F505" s="143"/>
      <c r="G505" s="143"/>
      <c r="H505" s="143"/>
      <c r="I505" s="143"/>
      <c r="J505" s="143"/>
      <c r="K505" s="143"/>
      <c r="L505" s="144"/>
      <c r="M505" s="42"/>
      <c r="N505" s="142"/>
      <c r="O505" s="143"/>
      <c r="P505" s="143"/>
      <c r="Q505" s="143"/>
      <c r="R505" s="143"/>
      <c r="S505" s="143"/>
      <c r="T505" s="143"/>
      <c r="U505" s="143"/>
      <c r="V505" s="144"/>
      <c r="W505" s="106"/>
    </row>
    <row r="506" spans="3:23" x14ac:dyDescent="0.25">
      <c r="D506" s="142"/>
      <c r="E506" s="143"/>
      <c r="F506" s="143"/>
      <c r="G506" s="143"/>
      <c r="H506" s="143"/>
      <c r="I506" s="143"/>
      <c r="J506" s="143"/>
      <c r="K506" s="143"/>
      <c r="L506" s="144"/>
      <c r="M506" s="42"/>
      <c r="N506" s="142"/>
      <c r="O506" s="143"/>
      <c r="P506" s="143"/>
      <c r="Q506" s="143"/>
      <c r="R506" s="143"/>
      <c r="S506" s="143"/>
      <c r="T506" s="143"/>
      <c r="U506" s="143"/>
      <c r="V506" s="144"/>
      <c r="W506" s="106"/>
    </row>
    <row r="507" spans="3:23" x14ac:dyDescent="0.25">
      <c r="D507" s="142"/>
      <c r="E507" s="143"/>
      <c r="F507" s="143"/>
      <c r="G507" s="143"/>
      <c r="H507" s="143"/>
      <c r="I507" s="143"/>
      <c r="J507" s="143"/>
      <c r="K507" s="143"/>
      <c r="L507" s="144"/>
      <c r="M507" s="42"/>
      <c r="N507" s="142"/>
      <c r="O507" s="143"/>
      <c r="P507" s="143"/>
      <c r="Q507" s="143"/>
      <c r="R507" s="143"/>
      <c r="S507" s="143"/>
      <c r="T507" s="143"/>
      <c r="U507" s="143"/>
      <c r="V507" s="144"/>
      <c r="W507" s="106"/>
    </row>
    <row r="508" spans="3:23" x14ac:dyDescent="0.25">
      <c r="D508" s="142"/>
      <c r="E508" s="143"/>
      <c r="F508" s="143"/>
      <c r="G508" s="143"/>
      <c r="H508" s="143"/>
      <c r="I508" s="143"/>
      <c r="J508" s="143"/>
      <c r="K508" s="143"/>
      <c r="L508" s="144"/>
      <c r="M508" s="42"/>
      <c r="N508" s="142"/>
      <c r="O508" s="143"/>
      <c r="P508" s="143"/>
      <c r="Q508" s="143"/>
      <c r="R508" s="143"/>
      <c r="S508" s="143"/>
      <c r="T508" s="143"/>
      <c r="U508" s="143"/>
      <c r="V508" s="144"/>
      <c r="W508" s="106"/>
    </row>
    <row r="509" spans="3:23" x14ac:dyDescent="0.25">
      <c r="D509" s="142"/>
      <c r="E509" s="143"/>
      <c r="F509" s="143"/>
      <c r="G509" s="143"/>
      <c r="H509" s="143"/>
      <c r="I509" s="143"/>
      <c r="J509" s="143"/>
      <c r="K509" s="143"/>
      <c r="L509" s="144"/>
      <c r="M509" s="42"/>
      <c r="N509" s="142"/>
      <c r="O509" s="143"/>
      <c r="P509" s="143"/>
      <c r="Q509" s="143"/>
      <c r="R509" s="143"/>
      <c r="S509" s="143"/>
      <c r="T509" s="143"/>
      <c r="U509" s="143"/>
      <c r="V509" s="144"/>
      <c r="W509" s="106"/>
    </row>
    <row r="510" spans="3:23" x14ac:dyDescent="0.25">
      <c r="D510" s="142"/>
      <c r="E510" s="143"/>
      <c r="F510" s="143"/>
      <c r="G510" s="143"/>
      <c r="H510" s="143"/>
      <c r="I510" s="143"/>
      <c r="J510" s="143"/>
      <c r="K510" s="143"/>
      <c r="L510" s="144"/>
      <c r="M510" s="42"/>
      <c r="N510" s="142"/>
      <c r="O510" s="143"/>
      <c r="P510" s="143"/>
      <c r="Q510" s="143"/>
      <c r="R510" s="143"/>
      <c r="S510" s="143"/>
      <c r="T510" s="143"/>
      <c r="U510" s="143"/>
      <c r="V510" s="144"/>
      <c r="W510" s="106"/>
    </row>
    <row r="511" spans="3:23" x14ac:dyDescent="0.25">
      <c r="D511" s="142"/>
      <c r="E511" s="143"/>
      <c r="F511" s="143"/>
      <c r="G511" s="143"/>
      <c r="H511" s="143"/>
      <c r="I511" s="143"/>
      <c r="J511" s="143"/>
      <c r="K511" s="143"/>
      <c r="L511" s="144"/>
      <c r="M511" s="42"/>
      <c r="N511" s="142"/>
      <c r="O511" s="143"/>
      <c r="P511" s="143"/>
      <c r="Q511" s="143"/>
      <c r="R511" s="143"/>
      <c r="S511" s="143"/>
      <c r="T511" s="143"/>
      <c r="U511" s="143"/>
      <c r="V511" s="144"/>
      <c r="W511" s="106"/>
    </row>
    <row r="512" spans="3:23" x14ac:dyDescent="0.25">
      <c r="D512" s="142"/>
      <c r="E512" s="143"/>
      <c r="F512" s="143"/>
      <c r="G512" s="143"/>
      <c r="H512" s="143"/>
      <c r="I512" s="143"/>
      <c r="J512" s="143"/>
      <c r="K512" s="143"/>
      <c r="L512" s="144"/>
      <c r="M512" s="42"/>
      <c r="N512" s="142"/>
      <c r="O512" s="143"/>
      <c r="P512" s="143"/>
      <c r="Q512" s="143"/>
      <c r="R512" s="143"/>
      <c r="S512" s="143"/>
      <c r="T512" s="143"/>
      <c r="U512" s="143"/>
      <c r="V512" s="144"/>
      <c r="W512" s="106"/>
    </row>
    <row r="513" spans="2:23" x14ac:dyDescent="0.25">
      <c r="D513" s="142"/>
      <c r="E513" s="143"/>
      <c r="F513" s="143"/>
      <c r="G513" s="143"/>
      <c r="H513" s="143"/>
      <c r="I513" s="143"/>
      <c r="J513" s="143"/>
      <c r="K513" s="143"/>
      <c r="L513" s="144"/>
      <c r="M513" s="42"/>
      <c r="N513" s="142"/>
      <c r="O513" s="143"/>
      <c r="P513" s="143"/>
      <c r="Q513" s="143"/>
      <c r="R513" s="143"/>
      <c r="S513" s="143"/>
      <c r="T513" s="143"/>
      <c r="U513" s="143"/>
      <c r="V513" s="144"/>
      <c r="W513" s="106"/>
    </row>
    <row r="514" spans="2:23" x14ac:dyDescent="0.25">
      <c r="D514" s="142"/>
      <c r="E514" s="143"/>
      <c r="F514" s="143"/>
      <c r="G514" s="143"/>
      <c r="H514" s="143"/>
      <c r="I514" s="143"/>
      <c r="J514" s="143"/>
      <c r="K514" s="143"/>
      <c r="L514" s="144"/>
      <c r="M514" s="42"/>
      <c r="N514" s="142"/>
      <c r="O514" s="143"/>
      <c r="P514" s="143"/>
      <c r="Q514" s="143"/>
      <c r="R514" s="143"/>
      <c r="S514" s="143"/>
      <c r="T514" s="143"/>
      <c r="U514" s="143"/>
      <c r="V514" s="144"/>
      <c r="W514" s="106"/>
    </row>
    <row r="515" spans="2:23" x14ac:dyDescent="0.25">
      <c r="D515" s="142"/>
      <c r="E515" s="143"/>
      <c r="F515" s="143"/>
      <c r="G515" s="143"/>
      <c r="H515" s="143"/>
      <c r="I515" s="143"/>
      <c r="J515" s="143"/>
      <c r="K515" s="143"/>
      <c r="L515" s="144"/>
      <c r="M515" s="42"/>
      <c r="N515" s="142"/>
      <c r="O515" s="143"/>
      <c r="P515" s="143"/>
      <c r="Q515" s="143"/>
      <c r="R515" s="143"/>
      <c r="S515" s="143"/>
      <c r="T515" s="143"/>
      <c r="U515" s="143"/>
      <c r="V515" s="144"/>
      <c r="W515" s="106"/>
    </row>
    <row r="516" spans="2:23" ht="20.399999999999999" x14ac:dyDescent="0.35">
      <c r="B516" s="4"/>
      <c r="D516" s="142"/>
      <c r="E516" s="143"/>
      <c r="F516" s="143"/>
      <c r="G516" s="143"/>
      <c r="H516" s="143"/>
      <c r="I516" s="143"/>
      <c r="J516" s="143"/>
      <c r="K516" s="143"/>
      <c r="L516" s="144"/>
      <c r="M516" s="42"/>
      <c r="N516" s="142"/>
      <c r="O516" s="143"/>
      <c r="P516" s="143"/>
      <c r="Q516" s="143"/>
      <c r="R516" s="143"/>
      <c r="S516" s="143"/>
      <c r="T516" s="143"/>
      <c r="U516" s="143"/>
      <c r="V516" s="144"/>
      <c r="W516" s="106"/>
    </row>
    <row r="517" spans="2:23" x14ac:dyDescent="0.25">
      <c r="D517" s="142"/>
      <c r="E517" s="143"/>
      <c r="F517" s="143"/>
      <c r="G517" s="143"/>
      <c r="H517" s="143"/>
      <c r="I517" s="143"/>
      <c r="J517" s="143"/>
      <c r="K517" s="143"/>
      <c r="L517" s="144"/>
      <c r="M517" s="42"/>
      <c r="N517" s="142"/>
      <c r="O517" s="143"/>
      <c r="P517" s="143"/>
      <c r="Q517" s="143"/>
      <c r="R517" s="143"/>
      <c r="S517" s="143"/>
      <c r="T517" s="143"/>
      <c r="U517" s="143"/>
      <c r="V517" s="144"/>
      <c r="W517" s="106"/>
    </row>
    <row r="518" spans="2:23" x14ac:dyDescent="0.25">
      <c r="D518" s="142"/>
      <c r="E518" s="143"/>
      <c r="F518" s="143"/>
      <c r="G518" s="143"/>
      <c r="H518" s="143"/>
      <c r="I518" s="143"/>
      <c r="J518" s="143"/>
      <c r="K518" s="143"/>
      <c r="L518" s="144"/>
      <c r="M518" s="42"/>
      <c r="N518" s="142"/>
      <c r="O518" s="143"/>
      <c r="P518" s="143"/>
      <c r="Q518" s="143"/>
      <c r="R518" s="143"/>
      <c r="S518" s="143"/>
      <c r="T518" s="143"/>
      <c r="U518" s="143"/>
      <c r="V518" s="144"/>
      <c r="W518" s="106"/>
    </row>
    <row r="519" spans="2:23" x14ac:dyDescent="0.25">
      <c r="D519" s="145"/>
      <c r="E519" s="146"/>
      <c r="F519" s="146"/>
      <c r="G519" s="146"/>
      <c r="H519" s="146"/>
      <c r="I519" s="146"/>
      <c r="J519" s="146"/>
      <c r="K519" s="146"/>
      <c r="L519" s="147"/>
      <c r="M519" s="42"/>
      <c r="N519" s="145"/>
      <c r="O519" s="146"/>
      <c r="P519" s="146"/>
      <c r="Q519" s="146"/>
      <c r="R519" s="146"/>
      <c r="S519" s="146"/>
      <c r="T519" s="146"/>
      <c r="U519" s="146"/>
      <c r="V519" s="147"/>
      <c r="W519" s="106"/>
    </row>
    <row r="520" spans="2:23" x14ac:dyDescent="0.25">
      <c r="N520" s="42"/>
      <c r="O520" s="42"/>
      <c r="P520" s="42"/>
      <c r="Q520" s="42"/>
      <c r="R520" s="42"/>
      <c r="S520" s="42"/>
      <c r="T520" s="42"/>
      <c r="U520" s="42"/>
      <c r="V520" s="42"/>
      <c r="W520" s="106"/>
    </row>
    <row r="521" spans="2:23" x14ac:dyDescent="0.25">
      <c r="N521" s="115" t="s">
        <v>234</v>
      </c>
      <c r="O521" s="115"/>
      <c r="P521" s="115"/>
      <c r="Q521" s="115"/>
      <c r="R521" s="115"/>
      <c r="S521" s="115"/>
      <c r="T521" s="115"/>
      <c r="U521" s="117"/>
      <c r="V521" s="98"/>
      <c r="W521" s="106"/>
    </row>
    <row r="522" spans="2:23" x14ac:dyDescent="0.25">
      <c r="N522" s="118" t="s">
        <v>235</v>
      </c>
      <c r="O522" s="107"/>
      <c r="P522" s="107"/>
      <c r="Q522" s="107"/>
      <c r="R522" s="107"/>
      <c r="S522" s="107"/>
      <c r="T522" s="107"/>
      <c r="U522" s="201">
        <v>0</v>
      </c>
      <c r="V522" s="202"/>
      <c r="W522" s="42"/>
    </row>
    <row r="523" spans="2:23" x14ac:dyDescent="0.25">
      <c r="N523" s="42"/>
      <c r="O523" s="42"/>
      <c r="P523" s="42"/>
      <c r="Q523" s="42"/>
      <c r="R523" s="42"/>
      <c r="S523" s="42"/>
      <c r="T523" s="42"/>
      <c r="U523" s="42"/>
      <c r="V523" s="42"/>
      <c r="W523" s="106"/>
    </row>
    <row r="524" spans="2:23" x14ac:dyDescent="0.25">
      <c r="N524" s="42"/>
      <c r="O524" s="42"/>
      <c r="P524" s="42"/>
      <c r="Q524" s="42"/>
      <c r="R524" s="42"/>
      <c r="S524" s="42"/>
      <c r="T524" s="42"/>
      <c r="U524" s="42"/>
      <c r="V524" s="42"/>
      <c r="W524" s="106"/>
    </row>
    <row r="525" spans="2:23" x14ac:dyDescent="0.25">
      <c r="N525" s="42"/>
      <c r="O525" s="42"/>
      <c r="P525" s="42"/>
      <c r="Q525" s="42"/>
      <c r="R525" s="42"/>
      <c r="S525" s="42"/>
      <c r="T525" s="42"/>
      <c r="U525" s="42"/>
      <c r="V525" s="42"/>
      <c r="W525" s="42"/>
    </row>
    <row r="526" spans="2:23" x14ac:dyDescent="0.25">
      <c r="N526" s="42"/>
      <c r="O526" s="42"/>
      <c r="P526" s="42"/>
      <c r="Q526" s="42"/>
      <c r="R526" s="42"/>
      <c r="S526" s="42"/>
      <c r="T526" s="42"/>
      <c r="U526" s="42"/>
      <c r="V526" s="42"/>
    </row>
    <row r="527" spans="2:23" x14ac:dyDescent="0.25">
      <c r="N527" s="42"/>
      <c r="O527" s="42"/>
      <c r="P527" s="42"/>
      <c r="Q527" s="42"/>
      <c r="R527" s="42"/>
      <c r="S527" s="42"/>
      <c r="T527" s="42"/>
      <c r="U527" s="42"/>
      <c r="V527" s="42"/>
    </row>
    <row r="528" spans="2:23" x14ac:dyDescent="0.25">
      <c r="N528" s="119"/>
      <c r="O528" s="107"/>
      <c r="P528" s="107"/>
      <c r="Q528" s="107"/>
      <c r="R528" s="107"/>
      <c r="S528" s="107"/>
      <c r="T528" s="107"/>
      <c r="U528" s="107"/>
      <c r="V528" s="107"/>
    </row>
    <row r="536" spans="8:18" x14ac:dyDescent="0.25">
      <c r="H536" s="42"/>
      <c r="I536" s="39"/>
      <c r="J536" s="107"/>
      <c r="K536" s="107"/>
      <c r="L536" s="107"/>
      <c r="M536" s="107"/>
      <c r="N536" s="107"/>
      <c r="O536" s="107"/>
      <c r="P536" s="107"/>
      <c r="Q536" s="107"/>
      <c r="R536" s="107"/>
    </row>
    <row r="537" spans="8:18" x14ac:dyDescent="0.25">
      <c r="H537" s="42"/>
      <c r="I537" s="42"/>
      <c r="J537" s="42"/>
      <c r="K537" s="42"/>
      <c r="L537" s="42"/>
      <c r="M537" s="42"/>
      <c r="N537" s="42"/>
      <c r="O537" s="42"/>
      <c r="P537" s="42"/>
      <c r="Q537" s="42"/>
      <c r="R537" s="42"/>
    </row>
    <row r="538" spans="8:18" x14ac:dyDescent="0.25">
      <c r="H538" s="42"/>
      <c r="I538" s="42"/>
      <c r="J538" s="42"/>
      <c r="K538" s="42"/>
      <c r="L538" s="42"/>
      <c r="M538" s="42"/>
      <c r="N538" s="42"/>
      <c r="O538" s="42"/>
      <c r="P538" s="42"/>
      <c r="Q538" s="42"/>
      <c r="R538" s="42"/>
    </row>
    <row r="539" spans="8:18" x14ac:dyDescent="0.25">
      <c r="H539" s="42"/>
      <c r="I539" s="42"/>
      <c r="J539" s="42"/>
      <c r="K539" s="42"/>
      <c r="L539" s="42"/>
      <c r="M539" s="42"/>
      <c r="N539" s="42"/>
      <c r="O539" s="42"/>
      <c r="P539" s="42"/>
      <c r="Q539" s="42"/>
      <c r="R539" s="42"/>
    </row>
    <row r="540" spans="8:18" x14ac:dyDescent="0.25">
      <c r="H540" s="42"/>
      <c r="I540" s="42"/>
      <c r="J540" s="42"/>
      <c r="K540" s="42"/>
      <c r="L540" s="42"/>
      <c r="M540" s="42"/>
      <c r="N540" s="42"/>
      <c r="O540" s="42"/>
      <c r="P540" s="42"/>
      <c r="Q540" s="42"/>
      <c r="R540" s="42"/>
    </row>
    <row r="541" spans="8:18" x14ac:dyDescent="0.25">
      <c r="H541" s="42"/>
      <c r="I541" s="42"/>
      <c r="J541" s="42"/>
      <c r="K541" s="42"/>
      <c r="L541" s="42"/>
      <c r="M541" s="42"/>
      <c r="N541" s="42"/>
      <c r="O541" s="42"/>
      <c r="P541" s="42"/>
      <c r="Q541" s="42"/>
      <c r="R541" s="42"/>
    </row>
    <row r="542" spans="8:18" x14ac:dyDescent="0.25">
      <c r="H542" s="42"/>
      <c r="I542" s="42"/>
      <c r="J542" s="42"/>
      <c r="K542" s="42"/>
      <c r="L542" s="42"/>
      <c r="M542" s="42"/>
      <c r="N542" s="42"/>
      <c r="O542" s="42"/>
      <c r="P542" s="42"/>
      <c r="Q542" s="42"/>
      <c r="R542" s="42"/>
    </row>
    <row r="543" spans="8:18" x14ac:dyDescent="0.25">
      <c r="H543" s="42"/>
      <c r="I543" s="42"/>
      <c r="J543" s="42"/>
      <c r="K543" s="42"/>
      <c r="L543" s="42"/>
      <c r="M543" s="42"/>
      <c r="N543" s="42"/>
      <c r="O543" s="42"/>
      <c r="P543" s="42"/>
      <c r="Q543" s="42"/>
      <c r="R543" s="42"/>
    </row>
    <row r="544" spans="8:18" x14ac:dyDescent="0.25">
      <c r="H544" s="42"/>
      <c r="I544" s="42"/>
      <c r="J544" s="42"/>
      <c r="K544" s="42"/>
      <c r="L544" s="42"/>
      <c r="M544" s="42"/>
      <c r="N544" s="42"/>
      <c r="O544" s="42"/>
      <c r="P544" s="42"/>
      <c r="Q544" s="42"/>
      <c r="R544" s="42"/>
    </row>
    <row r="545" spans="8:18" x14ac:dyDescent="0.25">
      <c r="H545" s="42"/>
      <c r="I545" s="42"/>
      <c r="J545" s="42"/>
      <c r="K545" s="42"/>
      <c r="L545" s="42"/>
      <c r="M545" s="42"/>
      <c r="N545" s="42"/>
      <c r="O545" s="42"/>
      <c r="P545" s="42"/>
      <c r="Q545" s="42"/>
      <c r="R545" s="42"/>
    </row>
    <row r="546" spans="8:18" x14ac:dyDescent="0.25">
      <c r="H546" s="42"/>
      <c r="I546" s="42"/>
      <c r="J546" s="42"/>
      <c r="K546" s="42"/>
      <c r="L546" s="42"/>
      <c r="M546" s="42"/>
      <c r="N546" s="42"/>
      <c r="O546" s="42"/>
      <c r="P546" s="42"/>
      <c r="Q546" s="42"/>
      <c r="R546" s="42"/>
    </row>
    <row r="547" spans="8:18" x14ac:dyDescent="0.25">
      <c r="H547" s="42"/>
      <c r="I547" s="42"/>
      <c r="J547" s="42"/>
      <c r="K547" s="42"/>
      <c r="L547" s="42"/>
      <c r="M547" s="42"/>
      <c r="N547" s="42"/>
      <c r="O547" s="42"/>
      <c r="P547" s="42"/>
      <c r="Q547" s="42"/>
      <c r="R547" s="42"/>
    </row>
    <row r="548" spans="8:18" x14ac:dyDescent="0.25">
      <c r="H548" s="42"/>
      <c r="I548" s="42"/>
      <c r="J548" s="42"/>
      <c r="K548" s="42"/>
      <c r="L548" s="42"/>
      <c r="M548" s="42"/>
      <c r="N548" s="42"/>
      <c r="O548" s="42"/>
      <c r="P548" s="42"/>
      <c r="Q548" s="42"/>
      <c r="R548" s="42"/>
    </row>
    <row r="549" spans="8:18" x14ac:dyDescent="0.25">
      <c r="H549" s="42"/>
      <c r="I549" s="42"/>
      <c r="J549" s="42"/>
      <c r="K549" s="42"/>
      <c r="L549" s="42"/>
      <c r="M549" s="42"/>
      <c r="N549" s="42"/>
      <c r="O549" s="42"/>
      <c r="P549" s="42"/>
      <c r="Q549" s="42"/>
      <c r="R549" s="42"/>
    </row>
    <row r="550" spans="8:18" x14ac:dyDescent="0.25">
      <c r="H550" s="42"/>
      <c r="I550" s="42"/>
      <c r="J550" s="42"/>
      <c r="K550" s="42"/>
      <c r="L550" s="42"/>
      <c r="M550" s="42"/>
      <c r="N550" s="42"/>
      <c r="O550" s="42"/>
      <c r="P550" s="42"/>
      <c r="Q550" s="42"/>
      <c r="R550" s="42"/>
    </row>
    <row r="551" spans="8:18" x14ac:dyDescent="0.25">
      <c r="H551" s="42"/>
      <c r="I551" s="42"/>
      <c r="J551" s="42"/>
      <c r="K551" s="42"/>
      <c r="L551" s="42"/>
      <c r="M551" s="42"/>
      <c r="N551" s="42"/>
      <c r="O551" s="42"/>
      <c r="P551" s="42"/>
      <c r="Q551" s="42"/>
      <c r="R551" s="42"/>
    </row>
    <row r="552" spans="8:18" x14ac:dyDescent="0.25">
      <c r="H552" s="42"/>
      <c r="I552" s="42"/>
      <c r="J552" s="42"/>
      <c r="K552" s="42"/>
      <c r="L552" s="42"/>
      <c r="M552" s="42"/>
      <c r="N552" s="42"/>
      <c r="O552" s="42"/>
      <c r="P552" s="42"/>
      <c r="Q552" s="42"/>
      <c r="R552" s="42"/>
    </row>
    <row r="553" spans="8:18" x14ac:dyDescent="0.25">
      <c r="H553" s="42"/>
      <c r="I553" s="42"/>
      <c r="J553" s="42"/>
      <c r="K553" s="42"/>
      <c r="L553" s="42"/>
      <c r="M553" s="42"/>
      <c r="N553" s="42"/>
      <c r="O553" s="42"/>
      <c r="P553" s="42"/>
      <c r="Q553" s="42"/>
      <c r="R553" s="42"/>
    </row>
    <row r="554" spans="8:18" x14ac:dyDescent="0.25">
      <c r="H554" s="42"/>
      <c r="I554" s="42"/>
      <c r="J554" s="42"/>
      <c r="K554" s="42"/>
      <c r="L554" s="42"/>
      <c r="M554" s="42"/>
      <c r="N554" s="42"/>
      <c r="O554" s="42"/>
      <c r="P554" s="42"/>
      <c r="Q554" s="42"/>
      <c r="R554" s="42"/>
    </row>
    <row r="555" spans="8:18" x14ac:dyDescent="0.25">
      <c r="H555" s="42"/>
      <c r="I555" s="42"/>
      <c r="J555" s="42"/>
      <c r="K555" s="42"/>
      <c r="L555" s="42"/>
      <c r="M555" s="42"/>
      <c r="N555" s="42"/>
      <c r="O555" s="42"/>
      <c r="P555" s="42"/>
      <c r="Q555" s="42"/>
      <c r="R555" s="42"/>
    </row>
    <row r="556" spans="8:18" x14ac:dyDescent="0.25">
      <c r="H556" s="42"/>
      <c r="I556" s="42"/>
      <c r="J556" s="42"/>
      <c r="K556" s="42"/>
      <c r="L556" s="42"/>
      <c r="M556" s="42"/>
      <c r="N556" s="42"/>
      <c r="O556" s="42"/>
      <c r="P556" s="42"/>
      <c r="Q556" s="42"/>
      <c r="R556" s="42"/>
    </row>
    <row r="557" spans="8:18" x14ac:dyDescent="0.25">
      <c r="H557" s="42"/>
      <c r="I557" s="42"/>
      <c r="J557" s="42"/>
      <c r="K557" s="42"/>
      <c r="L557" s="42"/>
      <c r="M557" s="42"/>
      <c r="N557" s="42"/>
      <c r="O557" s="42"/>
      <c r="P557" s="42"/>
      <c r="Q557" s="42"/>
      <c r="R557" s="42"/>
    </row>
    <row r="558" spans="8:18" x14ac:dyDescent="0.25">
      <c r="H558" s="42"/>
      <c r="I558" s="42"/>
      <c r="J558" s="42"/>
      <c r="K558" s="42"/>
      <c r="L558" s="42"/>
      <c r="M558" s="42"/>
      <c r="N558" s="42"/>
      <c r="O558" s="42"/>
      <c r="P558" s="42"/>
      <c r="Q558" s="42"/>
      <c r="R558" s="42"/>
    </row>
    <row r="559" spans="8:18" x14ac:dyDescent="0.25">
      <c r="H559" s="42"/>
      <c r="I559" s="42"/>
      <c r="J559" s="42"/>
      <c r="K559" s="42"/>
      <c r="L559" s="42"/>
      <c r="M559" s="42"/>
      <c r="N559" s="42"/>
      <c r="O559" s="42"/>
      <c r="P559" s="42"/>
      <c r="Q559" s="42"/>
      <c r="R559" s="42"/>
    </row>
    <row r="560" spans="8:18" x14ac:dyDescent="0.25">
      <c r="H560" s="42"/>
      <c r="I560" s="42"/>
      <c r="J560" s="42"/>
      <c r="K560" s="42"/>
      <c r="L560" s="42"/>
      <c r="M560" s="42"/>
      <c r="N560" s="42"/>
      <c r="O560" s="42"/>
      <c r="P560" s="42"/>
      <c r="Q560" s="42"/>
      <c r="R560" s="42"/>
    </row>
    <row r="561" spans="8:18" x14ac:dyDescent="0.25">
      <c r="H561" s="42"/>
      <c r="I561" s="42"/>
      <c r="J561" s="42"/>
      <c r="K561" s="42"/>
      <c r="L561" s="42"/>
      <c r="M561" s="42"/>
      <c r="N561" s="42"/>
      <c r="O561" s="42"/>
      <c r="P561" s="42"/>
      <c r="Q561" s="42"/>
      <c r="R561" s="42"/>
    </row>
    <row r="562" spans="8:18" x14ac:dyDescent="0.25">
      <c r="H562" s="42"/>
      <c r="I562" s="42"/>
      <c r="J562" s="42"/>
      <c r="K562" s="42"/>
      <c r="L562" s="42"/>
      <c r="M562" s="42"/>
      <c r="N562" s="42"/>
      <c r="O562" s="42"/>
      <c r="P562" s="42"/>
      <c r="Q562" s="42"/>
      <c r="R562" s="42"/>
    </row>
  </sheetData>
  <mergeCells count="218">
    <mergeCell ref="G211:H211"/>
    <mergeCell ref="G212:H212"/>
    <mergeCell ref="G214:H214"/>
    <mergeCell ref="G215:H215"/>
    <mergeCell ref="G202:H202"/>
    <mergeCell ref="G203:H203"/>
    <mergeCell ref="G204:H204"/>
    <mergeCell ref="G205:H205"/>
    <mergeCell ref="H242:I242"/>
    <mergeCell ref="L157:V170"/>
    <mergeCell ref="L171:V197"/>
    <mergeCell ref="G216:H216"/>
    <mergeCell ref="G217:H217"/>
    <mergeCell ref="G218:H218"/>
    <mergeCell ref="G219:H219"/>
    <mergeCell ref="G158:H158"/>
    <mergeCell ref="G161:H161"/>
    <mergeCell ref="G165:H165"/>
    <mergeCell ref="G177:H177"/>
    <mergeCell ref="G187:H187"/>
    <mergeCell ref="G195:H195"/>
    <mergeCell ref="G201:H201"/>
    <mergeCell ref="G213:H213"/>
    <mergeCell ref="G206:H206"/>
    <mergeCell ref="G207:H207"/>
    <mergeCell ref="G208:H208"/>
    <mergeCell ref="G209:H209"/>
    <mergeCell ref="G210:H210"/>
    <mergeCell ref="G191:H191"/>
    <mergeCell ref="G192:H192"/>
    <mergeCell ref="G193:H193"/>
    <mergeCell ref="G194:H194"/>
    <mergeCell ref="G196:H196"/>
    <mergeCell ref="G197:H197"/>
    <mergeCell ref="G198:H198"/>
    <mergeCell ref="G199:H199"/>
    <mergeCell ref="G200:H200"/>
    <mergeCell ref="G181:H181"/>
    <mergeCell ref="G182:H182"/>
    <mergeCell ref="G183:H183"/>
    <mergeCell ref="G184:H184"/>
    <mergeCell ref="G185:H185"/>
    <mergeCell ref="G186:H186"/>
    <mergeCell ref="G188:H188"/>
    <mergeCell ref="G189:H189"/>
    <mergeCell ref="G190:H190"/>
    <mergeCell ref="G171:H171"/>
    <mergeCell ref="G172:H172"/>
    <mergeCell ref="G173:H173"/>
    <mergeCell ref="G174:H174"/>
    <mergeCell ref="G175:H175"/>
    <mergeCell ref="G176:H176"/>
    <mergeCell ref="G178:H178"/>
    <mergeCell ref="G179:H179"/>
    <mergeCell ref="G180:H180"/>
    <mergeCell ref="H22:M22"/>
    <mergeCell ref="H70:M70"/>
    <mergeCell ref="D33:M44"/>
    <mergeCell ref="H74:M74"/>
    <mergeCell ref="H72:M72"/>
    <mergeCell ref="U522:V522"/>
    <mergeCell ref="H240:I240"/>
    <mergeCell ref="H241:I241"/>
    <mergeCell ref="H246:I246"/>
    <mergeCell ref="H243:I243"/>
    <mergeCell ref="H244:I244"/>
    <mergeCell ref="H245:I245"/>
    <mergeCell ref="I442:J442"/>
    <mergeCell ref="I441:J441"/>
    <mergeCell ref="I440:J440"/>
    <mergeCell ref="G159:H159"/>
    <mergeCell ref="G160:H160"/>
    <mergeCell ref="G162:H162"/>
    <mergeCell ref="G163:H163"/>
    <mergeCell ref="G164:H164"/>
    <mergeCell ref="N455:V473"/>
    <mergeCell ref="D477:L495"/>
    <mergeCell ref="N477:V495"/>
    <mergeCell ref="D453:L454"/>
    <mergeCell ref="D448:G448"/>
    <mergeCell ref="D449:G449"/>
    <mergeCell ref="I443:J443"/>
    <mergeCell ref="I444:J444"/>
    <mergeCell ref="I445:J445"/>
    <mergeCell ref="I446:J446"/>
    <mergeCell ref="I447:J447"/>
    <mergeCell ref="I448:J448"/>
    <mergeCell ref="I449:J449"/>
    <mergeCell ref="D443:G443"/>
    <mergeCell ref="D444:G444"/>
    <mergeCell ref="Q226:Y231"/>
    <mergeCell ref="Q234:Y235"/>
    <mergeCell ref="Q236:Y241"/>
    <mergeCell ref="N402:V420"/>
    <mergeCell ref="D402:L420"/>
    <mergeCell ref="N346:V350"/>
    <mergeCell ref="N351:V369"/>
    <mergeCell ref="D371:L375"/>
    <mergeCell ref="D376:L394"/>
    <mergeCell ref="N371:V375"/>
    <mergeCell ref="N376:V394"/>
    <mergeCell ref="D303:V304"/>
    <mergeCell ref="D346:L350"/>
    <mergeCell ref="D351:L369"/>
    <mergeCell ref="D287:E287"/>
    <mergeCell ref="R306:V306"/>
    <mergeCell ref="N322:V340"/>
    <mergeCell ref="P250:Q250"/>
    <mergeCell ref="D322:L340"/>
    <mergeCell ref="H306:L306"/>
    <mergeCell ref="D319:L321"/>
    <mergeCell ref="N319:V321"/>
    <mergeCell ref="D295:K299"/>
    <mergeCell ref="H29:M29"/>
    <mergeCell ref="H30:M30"/>
    <mergeCell ref="O93:V104"/>
    <mergeCell ref="D77:M88"/>
    <mergeCell ref="H20:M20"/>
    <mergeCell ref="H21:M21"/>
    <mergeCell ref="H23:M23"/>
    <mergeCell ref="H25:M25"/>
    <mergeCell ref="J60:K60"/>
    <mergeCell ref="H49:M49"/>
    <mergeCell ref="H48:M48"/>
    <mergeCell ref="H54:M54"/>
    <mergeCell ref="H55:M55"/>
    <mergeCell ref="H58:M58"/>
    <mergeCell ref="H50:M50"/>
    <mergeCell ref="H51:M51"/>
    <mergeCell ref="H52:M52"/>
    <mergeCell ref="H68:M68"/>
    <mergeCell ref="H56:M56"/>
    <mergeCell ref="H57:M57"/>
    <mergeCell ref="H64:I64"/>
    <mergeCell ref="J64:K64"/>
    <mergeCell ref="H59:M59"/>
    <mergeCell ref="H60:I60"/>
    <mergeCell ref="H6:M6"/>
    <mergeCell ref="H8:M8"/>
    <mergeCell ref="H9:M9"/>
    <mergeCell ref="H10:M10"/>
    <mergeCell ref="H11:M11"/>
    <mergeCell ref="H12:M12"/>
    <mergeCell ref="H13:M13"/>
    <mergeCell ref="H14:M14"/>
    <mergeCell ref="H7:M7"/>
    <mergeCell ref="J61:K61"/>
    <mergeCell ref="H62:I62"/>
    <mergeCell ref="J62:K62"/>
    <mergeCell ref="H63:I63"/>
    <mergeCell ref="J63:K63"/>
    <mergeCell ref="H226:I226"/>
    <mergeCell ref="H227:I227"/>
    <mergeCell ref="H232:I232"/>
    <mergeCell ref="H101:J101"/>
    <mergeCell ref="H102:J102"/>
    <mergeCell ref="H103:J103"/>
    <mergeCell ref="H104:J104"/>
    <mergeCell ref="H97:J97"/>
    <mergeCell ref="H98:J98"/>
    <mergeCell ref="H96:J96"/>
    <mergeCell ref="H99:J99"/>
    <mergeCell ref="H100:J100"/>
    <mergeCell ref="H65:I65"/>
    <mergeCell ref="J65:K65"/>
    <mergeCell ref="H67:M67"/>
    <mergeCell ref="H69:M69"/>
    <mergeCell ref="G166:H166"/>
    <mergeCell ref="G167:H167"/>
    <mergeCell ref="G168:H168"/>
    <mergeCell ref="D61:F63"/>
    <mergeCell ref="D283:E283"/>
    <mergeCell ref="D284:E284"/>
    <mergeCell ref="D285:E285"/>
    <mergeCell ref="H236:I236"/>
    <mergeCell ref="H239:I239"/>
    <mergeCell ref="H231:I231"/>
    <mergeCell ref="H234:I234"/>
    <mergeCell ref="H235:I235"/>
    <mergeCell ref="H228:I228"/>
    <mergeCell ref="H230:I230"/>
    <mergeCell ref="H229:I229"/>
    <mergeCell ref="D227:F227"/>
    <mergeCell ref="D228:F228"/>
    <mergeCell ref="D230:F230"/>
    <mergeCell ref="D229:F229"/>
    <mergeCell ref="D232:F232"/>
    <mergeCell ref="D231:F231"/>
    <mergeCell ref="H233:I233"/>
    <mergeCell ref="D233:F233"/>
    <mergeCell ref="D234:F234"/>
    <mergeCell ref="H61:I61"/>
    <mergeCell ref="G169:H169"/>
    <mergeCell ref="G170:H170"/>
    <mergeCell ref="D286:E286"/>
    <mergeCell ref="N501:V519"/>
    <mergeCell ref="N449:O449"/>
    <mergeCell ref="D400:L401"/>
    <mergeCell ref="N400:V401"/>
    <mergeCell ref="N422:V423"/>
    <mergeCell ref="N424:V433"/>
    <mergeCell ref="D501:L519"/>
    <mergeCell ref="N440:O440"/>
    <mergeCell ref="N441:O441"/>
    <mergeCell ref="N442:O442"/>
    <mergeCell ref="N443:O443"/>
    <mergeCell ref="N444:O444"/>
    <mergeCell ref="N445:O445"/>
    <mergeCell ref="N446:O446"/>
    <mergeCell ref="N447:O447"/>
    <mergeCell ref="N448:O448"/>
    <mergeCell ref="D445:G445"/>
    <mergeCell ref="D446:G446"/>
    <mergeCell ref="D447:G447"/>
    <mergeCell ref="D440:G440"/>
    <mergeCell ref="D441:G441"/>
    <mergeCell ref="D442:G442"/>
    <mergeCell ref="D455:L473"/>
  </mergeCells>
  <phoneticPr fontId="6" type="noConversion"/>
  <conditionalFormatting sqref="G290:Z290">
    <cfRule type="cellIs" dxfId="1" priority="1" operator="lessThan">
      <formula>1.15</formula>
    </cfRule>
  </conditionalFormatting>
  <hyperlinks>
    <hyperlink ref="D344" r:id="rId1" display="https://www.charlottenc.gov/files/sharedassets/city/v/1/streets-and-neighborhoods/housing/documents/affordable-housing-funding-policy_approved-09.09.24.pdf" xr:uid="{BC9B1387-3D27-4245-8D15-CFEC4C6DD460}"/>
    <hyperlink ref="D93" r:id="rId2" display="Click here for link to Scoring Tool" xr:uid="{BCEF3565-A7FF-4ED0-8A13-AE4E96291BE4}"/>
  </hyperlinks>
  <pageMargins left="0.7" right="0.7" top="0.75" bottom="0.75" header="0.3" footer="0.3"/>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E2A9114-1F8C-4319-983E-86C3B623F29E}">
          <x14:formula1>
            <xm:f>'City Staff Use'!$A$51:$A$58</xm:f>
          </x14:formula1>
          <xm:sqref>H59:M59</xm:sqref>
        </x14:dataValidation>
        <x14:dataValidation type="list" allowBlank="1" showInputMessage="1" showErrorMessage="1" xr:uid="{34359435-D1A9-400F-9519-A12A73B9BFA0}">
          <x14:formula1>
            <xm:f>'City Staff Use'!$A$73:$A$76</xm:f>
          </x14:formula1>
          <xm:sqref>H68:M68</xm:sqref>
        </x14:dataValidation>
        <x14:dataValidation type="list" allowBlank="1" showInputMessage="1" showErrorMessage="1" xr:uid="{DF62FD73-0542-4C05-987A-0B6172AB003B}">
          <x14:formula1>
            <xm:f>'City Staff Use'!$B$3:$B$5</xm:f>
          </x14:formula1>
          <xm:sqref>H49:M49</xm:sqref>
        </x14:dataValidation>
        <x14:dataValidation type="list" allowBlank="1" showInputMessage="1" showErrorMessage="1" xr:uid="{8D351B94-A142-4D5E-B288-1A1B799F744B}">
          <x14:formula1>
            <xm:f>'City Staff Use'!$B$8:$B$11</xm:f>
          </x14:formula1>
          <xm:sqref>H50:M50</xm:sqref>
        </x14:dataValidation>
        <x14:dataValidation type="list" allowBlank="1" showInputMessage="1" showErrorMessage="1" xr:uid="{6858BC84-112E-41A5-AAE5-DE1ACF201F0D}">
          <x14:formula1>
            <xm:f>'City Staff Use'!$B$14:$B$17</xm:f>
          </x14:formula1>
          <xm:sqref>H51:M51</xm:sqref>
        </x14:dataValidation>
        <x14:dataValidation type="list" allowBlank="1" showInputMessage="1" showErrorMessage="1" xr:uid="{A5C2BCFA-E729-4C3F-B50B-1D0709DAF6A4}">
          <x14:formula1>
            <xm:f>'City Staff Use'!$B$20:$B$22</xm:f>
          </x14:formula1>
          <xm:sqref>H52:M52</xm:sqref>
        </x14:dataValidation>
        <x14:dataValidation type="list" allowBlank="1" showErrorMessage="1" promptTitle="Select from List" prompt="Select from List" xr:uid="{B37D9CA2-2C3E-4A2D-94CF-59EF88D8E9CF}">
          <x14:formula1>
            <xm:f>'City Staff Use'!$A$64:$A$65</xm:f>
          </x14:formula1>
          <xm:sqref>H16:H17 H24 H26</xm:sqref>
        </x14:dataValidation>
        <x14:dataValidation type="list" allowBlank="1" showInputMessage="1" showErrorMessage="1" xr:uid="{BC28B8AE-F75B-45BC-9E01-1EC025B53EDE}">
          <x14:formula1>
            <xm:f>'City Staff Use'!$A$60:$A$62</xm:f>
          </x14:formula1>
          <xm:sqref>L152</xm:sqref>
        </x14:dataValidation>
        <x14:dataValidation type="list" allowBlank="1" showInputMessage="1" showErrorMessage="1" xr:uid="{A3271410-6C91-47D6-903D-7C82C833EECD}">
          <x14:formula1>
            <xm:f>'City Staff Use'!$A$64:$A$65</xm:f>
          </x14:formula1>
          <xm:sqref>H310:H317 P249 H307 R310:R317 R307 P251:P254 J475 S475 S453 V521 H69 H72 I110 I112:I114 N254:N256 N257</xm:sqref>
        </x14:dataValidation>
        <x14:dataValidation type="list" allowBlank="1" showInputMessage="1" showErrorMessage="1" xr:uid="{990519DF-46C9-4EC1-AA2D-1C1527986242}">
          <x14:formula1>
            <xm:f>'City Staff Use'!$A$78:$A$80</xm:f>
          </x14:formula1>
          <xm:sqref>H29:M29</xm:sqref>
        </x14:dataValidation>
        <x14:dataValidation type="list" allowBlank="1" showInputMessage="1" showErrorMessage="1" xr:uid="{E6F3CD5D-7C49-40BD-BA03-362683E941CC}">
          <x14:formula1>
            <xm:f>'City Staff Use'!$B$45:$B$47</xm:f>
          </x14:formula1>
          <xm:sqref>N440:O449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4472-7F5B-4E84-84C6-C1DA6476D58B}">
  <dimension ref="B2:V47"/>
  <sheetViews>
    <sheetView topLeftCell="A3" workbookViewId="0">
      <selection activeCell="O28" sqref="O28"/>
    </sheetView>
  </sheetViews>
  <sheetFormatPr defaultColWidth="8.88671875" defaultRowHeight="13.8" x14ac:dyDescent="0.25"/>
  <cols>
    <col min="1" max="3" width="2.33203125" style="7" customWidth="1"/>
    <col min="4" max="4" width="19.44140625" style="7" bestFit="1" customWidth="1"/>
    <col min="5" max="5" width="32.109375" style="7" bestFit="1" customWidth="1"/>
    <col min="6" max="6" width="16.33203125" style="7" bestFit="1" customWidth="1"/>
    <col min="7" max="7" width="13.5546875" style="7" bestFit="1" customWidth="1"/>
    <col min="8" max="8" width="18.6640625" style="7" bestFit="1" customWidth="1"/>
    <col min="9" max="9" width="9" style="7" bestFit="1" customWidth="1"/>
    <col min="10" max="10" width="8.88671875" style="7" customWidth="1"/>
    <col min="11" max="11" width="2.33203125" style="7" customWidth="1"/>
    <col min="12" max="12" width="27.109375" style="7" bestFit="1" customWidth="1"/>
    <col min="13" max="21" width="16.6640625" style="7" bestFit="1" customWidth="1"/>
    <col min="22" max="22" width="17.88671875" style="7" bestFit="1" customWidth="1"/>
    <col min="23" max="16384" width="8.88671875" style="7"/>
  </cols>
  <sheetData>
    <row r="2" spans="2:22" ht="20.399999999999999" x14ac:dyDescent="0.35">
      <c r="B2" s="4" t="s">
        <v>442</v>
      </c>
    </row>
    <row r="4" spans="2:22" ht="14.4" thickBot="1" x14ac:dyDescent="0.3">
      <c r="C4" s="11" t="s">
        <v>441</v>
      </c>
      <c r="E4" s="11"/>
      <c r="F4" s="11"/>
      <c r="G4" s="11"/>
      <c r="H4" s="11"/>
      <c r="I4" s="11"/>
      <c r="K4" s="11" t="s">
        <v>440</v>
      </c>
    </row>
    <row r="5" spans="2:22" ht="15.6" x14ac:dyDescent="0.3">
      <c r="D5" s="277" t="s">
        <v>439</v>
      </c>
      <c r="E5" s="276" t="s">
        <v>438</v>
      </c>
      <c r="F5" s="276" t="s">
        <v>437</v>
      </c>
      <c r="G5" s="276" t="s">
        <v>436</v>
      </c>
      <c r="H5" s="276" t="s">
        <v>435</v>
      </c>
      <c r="I5" s="275" t="s">
        <v>434</v>
      </c>
      <c r="M5" s="248" t="s">
        <v>433</v>
      </c>
      <c r="N5" s="248" t="s">
        <v>432</v>
      </c>
      <c r="O5" s="248" t="s">
        <v>431</v>
      </c>
      <c r="P5" s="248" t="s">
        <v>430</v>
      </c>
      <c r="Q5" s="248" t="s">
        <v>429</v>
      </c>
      <c r="R5" s="248" t="s">
        <v>428</v>
      </c>
      <c r="S5" s="248" t="s">
        <v>427</v>
      </c>
      <c r="T5" s="248" t="s">
        <v>426</v>
      </c>
      <c r="U5" s="248" t="s">
        <v>425</v>
      </c>
      <c r="V5" s="248" t="s">
        <v>424</v>
      </c>
    </row>
    <row r="6" spans="2:22" x14ac:dyDescent="0.25">
      <c r="D6" s="269">
        <v>1</v>
      </c>
      <c r="E6" s="268" t="s">
        <v>423</v>
      </c>
      <c r="F6" s="233">
        <v>2</v>
      </c>
      <c r="G6" s="233">
        <v>2</v>
      </c>
      <c r="H6" s="233">
        <v>1550</v>
      </c>
      <c r="I6" s="267">
        <v>15</v>
      </c>
      <c r="L6" s="248" t="s">
        <v>422</v>
      </c>
      <c r="M6" s="274">
        <f>$I$13/$I$12</f>
        <v>1698.0263157894738</v>
      </c>
      <c r="N6" s="273">
        <f>$I$13/$I$12</f>
        <v>1698.0263157894738</v>
      </c>
      <c r="O6" s="273">
        <f>$I$13/$I$12</f>
        <v>1698.0263157894738</v>
      </c>
      <c r="P6" s="273">
        <f>$I$13/$I$12</f>
        <v>1698.0263157894738</v>
      </c>
      <c r="Q6" s="273">
        <f>$I$13/$I$12</f>
        <v>1698.0263157894738</v>
      </c>
      <c r="R6" s="273">
        <f>$I$13/$I$12</f>
        <v>1698.0263157894738</v>
      </c>
      <c r="S6" s="273">
        <f>$I$13/$I$12</f>
        <v>1698.0263157894738</v>
      </c>
      <c r="T6" s="273">
        <f>$I$13/$I$12</f>
        <v>1698.0263157894738</v>
      </c>
      <c r="U6" s="273">
        <f>$I$13/$I$12</f>
        <v>1698.0263157894738</v>
      </c>
      <c r="V6" s="273">
        <f>$I$13/$I$12</f>
        <v>1698.0263157894738</v>
      </c>
    </row>
    <row r="7" spans="2:22" x14ac:dyDescent="0.25">
      <c r="D7" s="269">
        <v>2</v>
      </c>
      <c r="E7" s="268" t="s">
        <v>421</v>
      </c>
      <c r="F7" s="233">
        <v>3</v>
      </c>
      <c r="G7" s="233">
        <v>2</v>
      </c>
      <c r="H7" s="233">
        <v>1725</v>
      </c>
      <c r="I7" s="267">
        <v>15</v>
      </c>
      <c r="L7" s="248" t="s">
        <v>420</v>
      </c>
      <c r="M7" s="255">
        <f>$H$35*$M$6</f>
        <v>345152.96052631579</v>
      </c>
      <c r="N7" s="255">
        <f>$H$35*$M$6</f>
        <v>345152.96052631579</v>
      </c>
      <c r="O7" s="255">
        <f>$H$35*$M$6</f>
        <v>345152.96052631579</v>
      </c>
      <c r="P7" s="255">
        <f>$H$35*$M$6</f>
        <v>345152.96052631579</v>
      </c>
      <c r="Q7" s="255">
        <f>$H$35*$M$6</f>
        <v>345152.96052631579</v>
      </c>
      <c r="R7" s="255">
        <f>$H$35*$M$6</f>
        <v>345152.96052631579</v>
      </c>
      <c r="S7" s="255">
        <f>$H$35*$M$6</f>
        <v>345152.96052631579</v>
      </c>
      <c r="T7" s="255">
        <f>$H$35*$M$6</f>
        <v>345152.96052631579</v>
      </c>
      <c r="U7" s="255">
        <f>$H$35*$M$6</f>
        <v>345152.96052631579</v>
      </c>
      <c r="V7" s="255">
        <f>$H$35*$M$6</f>
        <v>345152.96052631579</v>
      </c>
    </row>
    <row r="8" spans="2:22" x14ac:dyDescent="0.25">
      <c r="D8" s="269">
        <v>3</v>
      </c>
      <c r="E8" s="268" t="s">
        <v>419</v>
      </c>
      <c r="F8" s="233">
        <v>4</v>
      </c>
      <c r="G8" s="233">
        <v>2</v>
      </c>
      <c r="H8" s="233">
        <v>1925</v>
      </c>
      <c r="I8" s="267">
        <v>8</v>
      </c>
      <c r="L8" s="248" t="s">
        <v>418</v>
      </c>
      <c r="M8" s="253">
        <v>4</v>
      </c>
      <c r="N8" s="233"/>
      <c r="O8" s="233"/>
      <c r="P8" s="233"/>
      <c r="Q8" s="233"/>
      <c r="R8" s="233"/>
      <c r="S8" s="233"/>
      <c r="T8" s="233"/>
      <c r="U8" s="233"/>
      <c r="V8" s="233"/>
    </row>
    <row r="9" spans="2:22" x14ac:dyDescent="0.25">
      <c r="D9" s="269">
        <v>4</v>
      </c>
      <c r="E9" s="268"/>
      <c r="F9" s="233"/>
      <c r="G9" s="233"/>
      <c r="H9" s="233"/>
      <c r="I9" s="267"/>
      <c r="L9" s="248" t="s">
        <v>417</v>
      </c>
      <c r="M9" s="272">
        <v>0.6</v>
      </c>
      <c r="N9" s="271"/>
      <c r="O9" s="271"/>
      <c r="P9" s="271"/>
      <c r="Q9" s="271"/>
      <c r="R9" s="271"/>
      <c r="S9" s="271"/>
      <c r="T9" s="271"/>
      <c r="U9" s="271"/>
      <c r="V9" s="271"/>
    </row>
    <row r="10" spans="2:22" x14ac:dyDescent="0.25">
      <c r="D10" s="269">
        <v>5</v>
      </c>
      <c r="E10" s="268"/>
      <c r="F10" s="233"/>
      <c r="G10" s="233"/>
      <c r="H10" s="233"/>
      <c r="I10" s="267"/>
      <c r="L10" s="248" t="s">
        <v>416</v>
      </c>
      <c r="M10" s="270">
        <v>65000</v>
      </c>
      <c r="N10" s="232">
        <v>45000</v>
      </c>
      <c r="O10" s="232">
        <v>85000</v>
      </c>
      <c r="P10" s="232">
        <v>75000</v>
      </c>
      <c r="Q10" s="232"/>
      <c r="R10" s="232"/>
      <c r="S10" s="232"/>
      <c r="T10" s="232"/>
      <c r="U10" s="232"/>
      <c r="V10" s="232"/>
    </row>
    <row r="11" spans="2:22" x14ac:dyDescent="0.25">
      <c r="D11" s="269">
        <v>6</v>
      </c>
      <c r="E11" s="268"/>
      <c r="F11" s="233"/>
      <c r="G11" s="233"/>
      <c r="H11" s="233"/>
      <c r="I11" s="267"/>
      <c r="L11" s="248" t="s">
        <v>415</v>
      </c>
      <c r="M11" s="266">
        <v>0.32</v>
      </c>
      <c r="N11" s="265">
        <v>0.32</v>
      </c>
      <c r="O11" s="265">
        <v>0.32</v>
      </c>
      <c r="P11" s="265">
        <v>0.32</v>
      </c>
      <c r="Q11" s="265">
        <v>0.32</v>
      </c>
      <c r="R11" s="265">
        <v>0.32</v>
      </c>
      <c r="S11" s="265">
        <v>0.32</v>
      </c>
      <c r="T11" s="265">
        <v>0.32</v>
      </c>
      <c r="U11" s="265">
        <v>0.32</v>
      </c>
      <c r="V11" s="265">
        <v>0.32</v>
      </c>
    </row>
    <row r="12" spans="2:22" x14ac:dyDescent="0.25">
      <c r="D12" s="264"/>
      <c r="E12" s="263" t="s">
        <v>414</v>
      </c>
      <c r="F12" s="263"/>
      <c r="G12" s="263"/>
      <c r="H12" s="263"/>
      <c r="I12" s="262">
        <f>SUM(I6:I11)</f>
        <v>38</v>
      </c>
      <c r="L12" s="248" t="s">
        <v>413</v>
      </c>
      <c r="M12" s="255">
        <f>(M11*M10)/12</f>
        <v>1733.3333333333333</v>
      </c>
      <c r="N12" s="254">
        <f>(N11*N10)/12</f>
        <v>1200</v>
      </c>
      <c r="O12" s="254">
        <f>(O11*O10)/12</f>
        <v>2266.6666666666665</v>
      </c>
      <c r="P12" s="254">
        <f>(P11*P10)/12</f>
        <v>2000</v>
      </c>
      <c r="Q12" s="254">
        <f>(Q11*Q10)/12</f>
        <v>0</v>
      </c>
      <c r="R12" s="254">
        <f>(R11*R10)/12</f>
        <v>0</v>
      </c>
      <c r="S12" s="254">
        <f>(S11*S10)/12</f>
        <v>0</v>
      </c>
      <c r="T12" s="254">
        <f>(T11*T10)/12</f>
        <v>0</v>
      </c>
      <c r="U12" s="254">
        <f>(U11*U10)/12</f>
        <v>0</v>
      </c>
      <c r="V12" s="254">
        <f>(V11*V10)/12</f>
        <v>0</v>
      </c>
    </row>
    <row r="13" spans="2:22" ht="14.4" thickBot="1" x14ac:dyDescent="0.3">
      <c r="D13" s="261"/>
      <c r="E13" s="260" t="s">
        <v>412</v>
      </c>
      <c r="F13" s="260"/>
      <c r="G13" s="260"/>
      <c r="H13" s="260"/>
      <c r="I13" s="259">
        <f>(H6*I6)+(H7*I7)+(H8*I8)+(H9*I9)+(H10*I10)+(H11*I11)</f>
        <v>64525</v>
      </c>
      <c r="L13" s="248" t="s">
        <v>411</v>
      </c>
      <c r="M13" s="247">
        <f>(M7*0.006)/12</f>
        <v>172.57648026315789</v>
      </c>
      <c r="N13" s="252">
        <f>(N7*0.006)/12</f>
        <v>172.57648026315789</v>
      </c>
      <c r="O13" s="252">
        <f>(O7*0.006)/12</f>
        <v>172.57648026315789</v>
      </c>
      <c r="P13" s="252">
        <f>(P7*0.006)/12</f>
        <v>172.57648026315789</v>
      </c>
      <c r="Q13" s="252">
        <f>(Q7*0.006)/12</f>
        <v>172.57648026315789</v>
      </c>
      <c r="R13" s="252">
        <f>(R7*0.006)/12</f>
        <v>172.57648026315789</v>
      </c>
      <c r="S13" s="252">
        <f>(S7*0.006)/12</f>
        <v>172.57648026315789</v>
      </c>
      <c r="T13" s="252">
        <f>(T7*0.006)/12</f>
        <v>172.57648026315789</v>
      </c>
      <c r="U13" s="252">
        <f>(U7*0.006)/12</f>
        <v>172.57648026315789</v>
      </c>
      <c r="V13" s="252">
        <f>(V7*0.006)/12</f>
        <v>172.57648026315789</v>
      </c>
    </row>
    <row r="14" spans="2:22" ht="15.6" x14ac:dyDescent="0.3">
      <c r="D14" s="237" t="s">
        <v>138</v>
      </c>
      <c r="E14" s="236"/>
      <c r="F14" s="258" t="s">
        <v>410</v>
      </c>
      <c r="G14" s="236" t="s">
        <v>380</v>
      </c>
      <c r="H14" s="236" t="s">
        <v>379</v>
      </c>
      <c r="I14" s="235" t="s">
        <v>378</v>
      </c>
      <c r="L14" s="248" t="s">
        <v>409</v>
      </c>
      <c r="M14" s="255">
        <f>((M7*0.8)*1.42/100)/12</f>
        <v>326.74480263157892</v>
      </c>
      <c r="N14" s="254">
        <f>((N7*0.8)*1.42/100)/12</f>
        <v>326.74480263157892</v>
      </c>
      <c r="O14" s="254">
        <f>((O7*0.8)*1.42/100)/12</f>
        <v>326.74480263157892</v>
      </c>
      <c r="P14" s="254">
        <f>((P7*0.8)*1.42/100)/12</f>
        <v>326.74480263157892</v>
      </c>
      <c r="Q14" s="254">
        <f>((Q7*0.8)*1.42/100)/12</f>
        <v>326.74480263157892</v>
      </c>
      <c r="R14" s="254">
        <f>((R7*0.8)*1.42/100)/12</f>
        <v>326.74480263157892</v>
      </c>
      <c r="S14" s="254">
        <f>((S7*0.8)*1.42/100)/12</f>
        <v>326.74480263157892</v>
      </c>
      <c r="T14" s="254">
        <f>((T7*0.8)*1.42/100)/12</f>
        <v>326.74480263157892</v>
      </c>
      <c r="U14" s="254">
        <f>((U7*0.8)*1.42/100)/12</f>
        <v>326.74480263157892</v>
      </c>
      <c r="V14" s="254">
        <f>((V7*0.8)*1.42/100)/12</f>
        <v>326.74480263157892</v>
      </c>
    </row>
    <row r="15" spans="2:22" x14ac:dyDescent="0.25">
      <c r="D15" s="246" t="s">
        <v>408</v>
      </c>
      <c r="E15" s="245" t="s">
        <v>407</v>
      </c>
      <c r="F15" s="232">
        <v>1200000</v>
      </c>
      <c r="G15" s="242">
        <f>F15/$I$12</f>
        <v>31578.947368421053</v>
      </c>
      <c r="H15" s="230">
        <f>F15/$I$13</f>
        <v>18.597442851607905</v>
      </c>
      <c r="I15" s="229">
        <f>F15/$F$35</f>
        <v>9.1492616259953391E-2</v>
      </c>
      <c r="L15" s="248" t="s">
        <v>406</v>
      </c>
      <c r="M15" s="247">
        <f>M12-M13-M14</f>
        <v>1234.0120504385964</v>
      </c>
      <c r="N15" s="252">
        <f>N12-N13-N14</f>
        <v>700.6787171052631</v>
      </c>
      <c r="O15" s="252">
        <f>O12-O13-O14</f>
        <v>1767.3453837719296</v>
      </c>
      <c r="P15" s="252">
        <f>P12-P13-P14</f>
        <v>1500.6787171052631</v>
      </c>
      <c r="Q15" s="252">
        <f>Q12-Q13-Q14</f>
        <v>-499.32128289473678</v>
      </c>
      <c r="R15" s="252">
        <f>R12-R13-R14</f>
        <v>-499.32128289473678</v>
      </c>
      <c r="S15" s="252">
        <f>S12-S13-S14</f>
        <v>-499.32128289473678</v>
      </c>
      <c r="T15" s="252">
        <f>T12-T13-T14</f>
        <v>-499.32128289473678</v>
      </c>
      <c r="U15" s="252">
        <f>U12-U13-U14</f>
        <v>-499.32128289473678</v>
      </c>
      <c r="V15" s="252">
        <f>V12-V13-V14</f>
        <v>-499.32128289473678</v>
      </c>
    </row>
    <row r="16" spans="2:22" x14ac:dyDescent="0.25">
      <c r="D16" s="246" t="s">
        <v>397</v>
      </c>
      <c r="E16" s="245" t="s">
        <v>405</v>
      </c>
      <c r="F16" s="232">
        <v>35000</v>
      </c>
      <c r="G16" s="242">
        <f>F16/$I$12</f>
        <v>921.0526315789474</v>
      </c>
      <c r="H16" s="230">
        <f>F16/$I$13</f>
        <v>0.54242541650523057</v>
      </c>
      <c r="I16" s="229">
        <f>F16/$F$35</f>
        <v>2.6685346409153076E-3</v>
      </c>
      <c r="L16" s="248" t="s">
        <v>404</v>
      </c>
      <c r="M16" s="257">
        <v>5.5E-2</v>
      </c>
      <c r="N16" s="256">
        <v>5.5E-2</v>
      </c>
      <c r="O16" s="256">
        <v>5.5E-2</v>
      </c>
      <c r="P16" s="256">
        <v>5.5E-2</v>
      </c>
      <c r="Q16" s="256">
        <v>5.5E-2</v>
      </c>
      <c r="R16" s="256">
        <v>5.5E-2</v>
      </c>
      <c r="S16" s="256">
        <v>5.5E-2</v>
      </c>
      <c r="T16" s="256">
        <v>5.5E-2</v>
      </c>
      <c r="U16" s="256">
        <v>5.5E-2</v>
      </c>
      <c r="V16" s="256">
        <v>5.5E-2</v>
      </c>
    </row>
    <row r="17" spans="4:22" x14ac:dyDescent="0.25">
      <c r="D17" s="246" t="s">
        <v>397</v>
      </c>
      <c r="E17" s="245" t="s">
        <v>403</v>
      </c>
      <c r="F17" s="232">
        <v>45000</v>
      </c>
      <c r="G17" s="242">
        <f>F17/$I$12</f>
        <v>1184.2105263157894</v>
      </c>
      <c r="H17" s="230">
        <f>F17/$I$13</f>
        <v>0.69740410693529642</v>
      </c>
      <c r="I17" s="229">
        <f>F17/$F$35</f>
        <v>3.4309731097482525E-3</v>
      </c>
      <c r="L17" s="248" t="s">
        <v>402</v>
      </c>
      <c r="M17" s="255">
        <f>PV(M16/12,360,M15)*-1</f>
        <v>217336.37804027027</v>
      </c>
      <c r="N17" s="254">
        <f>PV(N16/12,360,N15)*-1</f>
        <v>123404.77104047417</v>
      </c>
      <c r="O17" s="254">
        <f>PV(O16/12,360,O15)*-1</f>
        <v>311267.98504006636</v>
      </c>
      <c r="P17" s="254">
        <f>PV(P16/12,360,P15)*-1</f>
        <v>264302.1815401683</v>
      </c>
      <c r="Q17" s="254">
        <f>PV(Q16/12,360,Q15)*-1</f>
        <v>-87941.344709067052</v>
      </c>
      <c r="R17" s="254">
        <f>PV(R16/12,360,R15)*-1</f>
        <v>-87941.344709067052</v>
      </c>
      <c r="S17" s="254">
        <f>PV(S16/12,360,S15)*-1</f>
        <v>-87941.344709067052</v>
      </c>
      <c r="T17" s="254">
        <f>PV(T16/12,360,T15)*-1</f>
        <v>-87941.344709067052</v>
      </c>
      <c r="U17" s="254">
        <f>PV(U16/12,360,U15)*-1</f>
        <v>-87941.344709067052</v>
      </c>
      <c r="V17" s="254">
        <f>PV(V16/12,360,V15)*-1</f>
        <v>-87941.344709067052</v>
      </c>
    </row>
    <row r="18" spans="4:22" x14ac:dyDescent="0.25">
      <c r="D18" s="246" t="s">
        <v>397</v>
      </c>
      <c r="E18" s="245" t="s">
        <v>401</v>
      </c>
      <c r="F18" s="232">
        <f>1200*27</f>
        <v>32400</v>
      </c>
      <c r="G18" s="242">
        <f>F18/$I$12</f>
        <v>852.63157894736844</v>
      </c>
      <c r="H18" s="230">
        <f>F18/$I$13</f>
        <v>0.50213095699341337</v>
      </c>
      <c r="I18" s="229">
        <f>F18/$F$35</f>
        <v>2.4703006390187415E-3</v>
      </c>
      <c r="L18" s="248" t="s">
        <v>400</v>
      </c>
      <c r="M18" s="253">
        <f>38-4-8-12</f>
        <v>14</v>
      </c>
      <c r="N18" s="233">
        <v>4</v>
      </c>
      <c r="O18" s="233">
        <v>8</v>
      </c>
      <c r="P18" s="233">
        <v>12</v>
      </c>
      <c r="Q18" s="233"/>
      <c r="R18" s="233"/>
      <c r="S18" s="233"/>
      <c r="T18" s="233"/>
      <c r="U18" s="233"/>
      <c r="V18" s="233"/>
    </row>
    <row r="19" spans="4:22" x14ac:dyDescent="0.25">
      <c r="D19" s="246" t="s">
        <v>397</v>
      </c>
      <c r="E19" s="245" t="s">
        <v>399</v>
      </c>
      <c r="F19" s="232">
        <f>15000*38</f>
        <v>570000</v>
      </c>
      <c r="G19" s="242">
        <f>F19/$I$12</f>
        <v>15000</v>
      </c>
      <c r="H19" s="230">
        <f>F19/$I$13</f>
        <v>8.8337853545137541</v>
      </c>
      <c r="I19" s="229">
        <f>F19/$F$35</f>
        <v>4.3458992723477863E-2</v>
      </c>
    </row>
    <row r="20" spans="4:22" x14ac:dyDescent="0.25">
      <c r="D20" s="246" t="s">
        <v>397</v>
      </c>
      <c r="E20" s="243" t="s">
        <v>332</v>
      </c>
      <c r="F20" s="232">
        <v>16000</v>
      </c>
      <c r="G20" s="242">
        <f>F20/$I$12</f>
        <v>421.05263157894734</v>
      </c>
      <c r="H20" s="230">
        <f>F20/$I$13</f>
        <v>0.24796590468810539</v>
      </c>
      <c r="I20" s="229">
        <f>F20/$F$35</f>
        <v>1.219901550132712E-3</v>
      </c>
      <c r="L20" s="248" t="s">
        <v>398</v>
      </c>
      <c r="M20" s="247">
        <f>M18*M17</f>
        <v>3042709.2925637839</v>
      </c>
      <c r="N20" s="252">
        <f>N18*N17</f>
        <v>493619.08416189667</v>
      </c>
      <c r="O20" s="252">
        <f>O18*O17</f>
        <v>2490143.8803205309</v>
      </c>
      <c r="P20" s="252">
        <f>P18*P17</f>
        <v>3171626.1784820193</v>
      </c>
      <c r="Q20" s="252">
        <f>Q18*Q17</f>
        <v>0</v>
      </c>
      <c r="R20" s="252">
        <f>R18*R17</f>
        <v>0</v>
      </c>
      <c r="S20" s="252">
        <f>S18*S17</f>
        <v>0</v>
      </c>
      <c r="T20" s="252">
        <f>T18*T17</f>
        <v>0</v>
      </c>
      <c r="U20" s="252">
        <f>U18*U17</f>
        <v>0</v>
      </c>
      <c r="V20" s="252">
        <f>V18*V17</f>
        <v>0</v>
      </c>
    </row>
    <row r="21" spans="4:22" x14ac:dyDescent="0.25">
      <c r="D21" s="251" t="s">
        <v>397</v>
      </c>
      <c r="E21" s="250" t="s">
        <v>373</v>
      </c>
      <c r="F21" s="232"/>
      <c r="G21" s="242">
        <f>F21/$I$12</f>
        <v>0</v>
      </c>
      <c r="H21" s="230">
        <f>F21/$I$13</f>
        <v>0</v>
      </c>
      <c r="I21" s="229">
        <f>F21/$F$35</f>
        <v>0</v>
      </c>
    </row>
    <row r="22" spans="4:22" x14ac:dyDescent="0.25">
      <c r="D22" s="246" t="s">
        <v>306</v>
      </c>
      <c r="E22" s="249" t="s">
        <v>396</v>
      </c>
      <c r="F22" s="232">
        <v>1200000</v>
      </c>
      <c r="G22" s="242">
        <f>F22/$I$12</f>
        <v>31578.947368421053</v>
      </c>
      <c r="H22" s="230">
        <f>F22/$I$13</f>
        <v>18.597442851607905</v>
      </c>
      <c r="I22" s="229">
        <f>F22/$F$35</f>
        <v>9.1492616259953391E-2</v>
      </c>
      <c r="L22" s="248" t="s">
        <v>395</v>
      </c>
      <c r="M22" s="247">
        <f>SUM(M20:V20)</f>
        <v>9198098.4355282299</v>
      </c>
    </row>
    <row r="23" spans="4:22" x14ac:dyDescent="0.25">
      <c r="D23" s="246" t="s">
        <v>306</v>
      </c>
      <c r="E23" s="245" t="s">
        <v>394</v>
      </c>
      <c r="F23" s="232">
        <f>115*64525</f>
        <v>7420375</v>
      </c>
      <c r="G23" s="242">
        <f>F23/$I$12</f>
        <v>195273.02631578947</v>
      </c>
      <c r="H23" s="230">
        <f>F23/$I$13</f>
        <v>115</v>
      </c>
      <c r="I23" s="229">
        <f>F23/$F$35</f>
        <v>0.56575793531662644</v>
      </c>
    </row>
    <row r="24" spans="4:22" x14ac:dyDescent="0.25">
      <c r="D24" s="246" t="s">
        <v>306</v>
      </c>
      <c r="E24" s="245" t="s">
        <v>393</v>
      </c>
      <c r="F24" s="232">
        <v>150000</v>
      </c>
      <c r="G24" s="242">
        <f>F24/$I$12</f>
        <v>3947.3684210526317</v>
      </c>
      <c r="H24" s="230">
        <f>F24/$I$13</f>
        <v>2.3246803564509881</v>
      </c>
      <c r="I24" s="229">
        <f>F24/$F$35</f>
        <v>1.1436577032494174E-2</v>
      </c>
    </row>
    <row r="25" spans="4:22" x14ac:dyDescent="0.25">
      <c r="D25" s="246" t="s">
        <v>306</v>
      </c>
      <c r="E25" s="245" t="s">
        <v>323</v>
      </c>
      <c r="F25" s="232">
        <f>0.1*F23</f>
        <v>742037.5</v>
      </c>
      <c r="G25" s="242">
        <f>F25/$I$12</f>
        <v>19527.302631578947</v>
      </c>
      <c r="H25" s="230">
        <f>F25/$I$13</f>
        <v>11.5</v>
      </c>
      <c r="I25" s="229">
        <f>F25/$F$35</f>
        <v>5.6575793531662637E-2</v>
      </c>
    </row>
    <row r="26" spans="4:22" x14ac:dyDescent="0.25">
      <c r="D26" s="246" t="s">
        <v>392</v>
      </c>
      <c r="E26" s="245" t="s">
        <v>391</v>
      </c>
      <c r="F26" s="232">
        <v>85000</v>
      </c>
      <c r="G26" s="242">
        <f>F26/$I$12</f>
        <v>2236.8421052631579</v>
      </c>
      <c r="H26" s="230">
        <f>F26/$I$13</f>
        <v>1.3173188686555599</v>
      </c>
      <c r="I26" s="229">
        <f>F26/$F$35</f>
        <v>6.4807269850800323E-3</v>
      </c>
    </row>
    <row r="27" spans="4:22" x14ac:dyDescent="0.25">
      <c r="D27" s="246" t="s">
        <v>390</v>
      </c>
      <c r="E27" s="245" t="s">
        <v>390</v>
      </c>
      <c r="F27" s="232">
        <v>25000</v>
      </c>
      <c r="G27" s="242">
        <f>F27/$I$12</f>
        <v>657.89473684210532</v>
      </c>
      <c r="H27" s="230">
        <f>F27/$I$13</f>
        <v>0.38744672607516467</v>
      </c>
      <c r="I27" s="229">
        <f>F27/$F$35</f>
        <v>1.9060961720823624E-3</v>
      </c>
    </row>
    <row r="28" spans="4:22" x14ac:dyDescent="0.25">
      <c r="D28" s="246" t="s">
        <v>390</v>
      </c>
      <c r="E28" s="245" t="s">
        <v>389</v>
      </c>
      <c r="F28" s="232">
        <v>15000</v>
      </c>
      <c r="G28" s="242">
        <f>F28/$I$12</f>
        <v>394.73684210526318</v>
      </c>
      <c r="H28" s="230">
        <f>F28/$I$13</f>
        <v>0.2324680356450988</v>
      </c>
      <c r="I28" s="229">
        <f>F28/$F$35</f>
        <v>1.1436577032494174E-3</v>
      </c>
    </row>
    <row r="29" spans="4:22" x14ac:dyDescent="0.25">
      <c r="D29" s="246" t="s">
        <v>388</v>
      </c>
      <c r="E29" s="245" t="s">
        <v>388</v>
      </c>
      <c r="F29" s="232">
        <v>55000</v>
      </c>
      <c r="G29" s="242">
        <f>F29/$I$12</f>
        <v>1447.3684210526317</v>
      </c>
      <c r="H29" s="230">
        <f>F29/$I$13</f>
        <v>0.85238279736536227</v>
      </c>
      <c r="I29" s="229">
        <f>F29/$F$35</f>
        <v>4.193411578581197E-3</v>
      </c>
    </row>
    <row r="30" spans="4:22" x14ac:dyDescent="0.25">
      <c r="D30" s="246" t="s">
        <v>387</v>
      </c>
      <c r="E30" s="245" t="s">
        <v>387</v>
      </c>
      <c r="F30" s="232">
        <v>0</v>
      </c>
      <c r="G30" s="242">
        <f>F30/$I$12</f>
        <v>0</v>
      </c>
      <c r="H30" s="230">
        <f>F30/$I$13</f>
        <v>0</v>
      </c>
      <c r="I30" s="229">
        <f>F30/$F$35</f>
        <v>0</v>
      </c>
    </row>
    <row r="31" spans="4:22" x14ac:dyDescent="0.25">
      <c r="D31" s="246" t="s">
        <v>384</v>
      </c>
      <c r="E31" s="245" t="s">
        <v>386</v>
      </c>
      <c r="F31" s="232">
        <f>10000000*0.06</f>
        <v>600000</v>
      </c>
      <c r="G31" s="242">
        <f>F31/$I$12</f>
        <v>15789.473684210527</v>
      </c>
      <c r="H31" s="230">
        <f>F31/$I$13</f>
        <v>9.2987214258039526</v>
      </c>
      <c r="I31" s="229">
        <f>F31/$F$35</f>
        <v>4.5746308129976695E-2</v>
      </c>
    </row>
    <row r="32" spans="4:22" x14ac:dyDescent="0.25">
      <c r="D32" s="246" t="s">
        <v>384</v>
      </c>
      <c r="E32" s="245" t="s">
        <v>385</v>
      </c>
      <c r="F32" s="232">
        <f>10000000*0.025</f>
        <v>250000</v>
      </c>
      <c r="G32" s="242">
        <f>F32/$I$12</f>
        <v>6578.9473684210525</v>
      </c>
      <c r="H32" s="230">
        <f>F32/$I$13</f>
        <v>3.8744672607516466</v>
      </c>
      <c r="I32" s="229">
        <f>F32/$F$35</f>
        <v>1.9060961720823624E-2</v>
      </c>
    </row>
    <row r="33" spans="4:9" x14ac:dyDescent="0.25">
      <c r="D33" s="246" t="s">
        <v>384</v>
      </c>
      <c r="E33" s="245" t="s">
        <v>383</v>
      </c>
      <c r="F33" s="232">
        <f>5000*27</f>
        <v>135000</v>
      </c>
      <c r="G33" s="242">
        <f>F33/$I$12</f>
        <v>3552.6315789473683</v>
      </c>
      <c r="H33" s="230">
        <f>F33/$I$13</f>
        <v>2.0922123208058894</v>
      </c>
      <c r="I33" s="229">
        <f>F33/$F$35</f>
        <v>1.0292919329244758E-2</v>
      </c>
    </row>
    <row r="34" spans="4:9" ht="14.4" thickBot="1" x14ac:dyDescent="0.3">
      <c r="D34" s="244" t="s">
        <v>382</v>
      </c>
      <c r="E34" s="243" t="s">
        <v>382</v>
      </c>
      <c r="F34" s="232">
        <f>27*20000</f>
        <v>540000</v>
      </c>
      <c r="G34" s="242">
        <f>F34/$I$12</f>
        <v>14210.526315789473</v>
      </c>
      <c r="H34" s="230">
        <f>F34/$I$13</f>
        <v>8.3688492832235575</v>
      </c>
      <c r="I34" s="229">
        <f>F34/$F$35</f>
        <v>4.117167731697903E-2</v>
      </c>
    </row>
    <row r="35" spans="4:9" ht="14.4" thickBot="1" x14ac:dyDescent="0.3">
      <c r="D35" s="241" t="s">
        <v>381</v>
      </c>
      <c r="E35" s="240"/>
      <c r="F35" s="216">
        <f>SUM(F15:F34)</f>
        <v>13115812.5</v>
      </c>
      <c r="G35" s="239">
        <f>SUM(G15:G34)</f>
        <v>345152.96052631573</v>
      </c>
      <c r="H35" s="239">
        <f>SUM(H15:H34)</f>
        <v>203.26714451762882</v>
      </c>
      <c r="I35" s="238">
        <f>SUM(I15:I34)</f>
        <v>1.0000000000000002</v>
      </c>
    </row>
    <row r="36" spans="4:9" ht="15.6" x14ac:dyDescent="0.3">
      <c r="D36" s="237" t="s">
        <v>119</v>
      </c>
      <c r="E36" s="236"/>
      <c r="F36" s="236" t="s">
        <v>120</v>
      </c>
      <c r="G36" s="236" t="s">
        <v>380</v>
      </c>
      <c r="H36" s="236" t="s">
        <v>379</v>
      </c>
      <c r="I36" s="235" t="s">
        <v>378</v>
      </c>
    </row>
    <row r="37" spans="4:9" x14ac:dyDescent="0.25">
      <c r="D37" s="228" t="s">
        <v>370</v>
      </c>
      <c r="E37" s="234" t="s">
        <v>377</v>
      </c>
      <c r="F37" s="224">
        <f>M22</f>
        <v>9198098.4355282299</v>
      </c>
      <c r="G37" s="231">
        <f>F37/$I$12</f>
        <v>242055.22198758498</v>
      </c>
      <c r="H37" s="230">
        <f>F37/$I$13</f>
        <v>142.55092499850028</v>
      </c>
      <c r="I37" s="229">
        <f>F37/$F$35</f>
        <v>0.701298408735885</v>
      </c>
    </row>
    <row r="38" spans="4:9" x14ac:dyDescent="0.25">
      <c r="D38" s="228" t="s">
        <v>370</v>
      </c>
      <c r="E38" s="234" t="s">
        <v>376</v>
      </c>
      <c r="F38" s="232">
        <f>38*30000</f>
        <v>1140000</v>
      </c>
      <c r="G38" s="231">
        <f>F38/$I$12</f>
        <v>30000</v>
      </c>
      <c r="H38" s="230">
        <f>F38/$I$13</f>
        <v>17.667570709027508</v>
      </c>
      <c r="I38" s="229">
        <f>F38/$F$35</f>
        <v>8.6917985446955726E-2</v>
      </c>
    </row>
    <row r="39" spans="4:9" x14ac:dyDescent="0.25">
      <c r="D39" s="228" t="s">
        <v>370</v>
      </c>
      <c r="E39" s="234" t="s">
        <v>375</v>
      </c>
      <c r="F39" s="232">
        <v>500000</v>
      </c>
      <c r="G39" s="231">
        <f>F39/$I$12</f>
        <v>13157.894736842105</v>
      </c>
      <c r="H39" s="230">
        <f>F39/$I$13</f>
        <v>7.7489345215032932</v>
      </c>
      <c r="I39" s="229">
        <f>F39/$F$35</f>
        <v>3.8121923441647249E-2</v>
      </c>
    </row>
    <row r="40" spans="4:9" x14ac:dyDescent="0.25">
      <c r="D40" s="228" t="s">
        <v>370</v>
      </c>
      <c r="E40" s="234" t="s">
        <v>374</v>
      </c>
      <c r="F40" s="232"/>
      <c r="G40" s="231">
        <f>F40/$I$12</f>
        <v>0</v>
      </c>
      <c r="H40" s="230">
        <f>F40/$I$13</f>
        <v>0</v>
      </c>
      <c r="I40" s="229">
        <f>F40/$F$35</f>
        <v>0</v>
      </c>
    </row>
    <row r="41" spans="4:9" x14ac:dyDescent="0.25">
      <c r="D41" s="228" t="s">
        <v>370</v>
      </c>
      <c r="E41" s="233" t="s">
        <v>373</v>
      </c>
      <c r="F41" s="232"/>
      <c r="G41" s="231">
        <f>F41/$I$12</f>
        <v>0</v>
      </c>
      <c r="H41" s="230">
        <f>F41/$I$13</f>
        <v>0</v>
      </c>
      <c r="I41" s="229">
        <f>F41/$F$35</f>
        <v>0</v>
      </c>
    </row>
    <row r="42" spans="4:9" x14ac:dyDescent="0.25">
      <c r="D42" s="228" t="s">
        <v>370</v>
      </c>
      <c r="E42" s="233" t="s">
        <v>373</v>
      </c>
      <c r="F42" s="232"/>
      <c r="G42" s="231">
        <f>F42/$I$12</f>
        <v>0</v>
      </c>
      <c r="H42" s="230">
        <f>F42/$I$13</f>
        <v>0</v>
      </c>
      <c r="I42" s="229">
        <f>F42/$F$35</f>
        <v>0</v>
      </c>
    </row>
    <row r="43" spans="4:9" x14ac:dyDescent="0.25">
      <c r="D43" s="228" t="s">
        <v>370</v>
      </c>
      <c r="E43" s="227" t="s">
        <v>372</v>
      </c>
      <c r="F43" s="232">
        <f>1949511-890617+18821</f>
        <v>1077715</v>
      </c>
      <c r="G43" s="231">
        <f>F43/$I$12</f>
        <v>28360.92105263158</v>
      </c>
      <c r="H43" s="230">
        <f>F43/$I$13</f>
        <v>16.702285935683843</v>
      </c>
      <c r="I43" s="229">
        <f>F43/$F$35</f>
        <v>8.2169137443829726E-2</v>
      </c>
    </row>
    <row r="44" spans="4:9" x14ac:dyDescent="0.25">
      <c r="D44" s="228" t="s">
        <v>370</v>
      </c>
      <c r="E44" s="227" t="s">
        <v>371</v>
      </c>
      <c r="F44" s="232">
        <v>1200000</v>
      </c>
      <c r="G44" s="231">
        <f>F44/$I$12</f>
        <v>31578.947368421053</v>
      </c>
      <c r="H44" s="230">
        <f>F44/$I$13</f>
        <v>18.597442851607905</v>
      </c>
      <c r="I44" s="229">
        <f>F44/$F$35</f>
        <v>9.1492616259953391E-2</v>
      </c>
    </row>
    <row r="45" spans="4:9" ht="14.4" thickBot="1" x14ac:dyDescent="0.3">
      <c r="D45" s="228" t="s">
        <v>370</v>
      </c>
      <c r="E45" s="227" t="s">
        <v>369</v>
      </c>
      <c r="F45" s="226"/>
      <c r="G45" s="225">
        <f>F45/$I$12</f>
        <v>0</v>
      </c>
      <c r="H45" s="224">
        <f>F45/$I$13</f>
        <v>0</v>
      </c>
      <c r="I45" s="223">
        <f>F45/$F$35</f>
        <v>0</v>
      </c>
    </row>
    <row r="46" spans="4:9" x14ac:dyDescent="0.25">
      <c r="D46" s="222" t="s">
        <v>368</v>
      </c>
      <c r="E46" s="221"/>
      <c r="F46" s="220">
        <f>SUM(F37:F45)</f>
        <v>13115813.43552823</v>
      </c>
      <c r="G46" s="220"/>
      <c r="H46" s="220"/>
      <c r="I46" s="219"/>
    </row>
    <row r="47" spans="4:9" ht="14.4" thickBot="1" x14ac:dyDescent="0.3">
      <c r="D47" s="218" t="s">
        <v>367</v>
      </c>
      <c r="E47" s="217"/>
      <c r="F47" s="216">
        <f>F35-F46</f>
        <v>-0.9355282299220562</v>
      </c>
      <c r="G47" s="216">
        <f>F47/$I$12</f>
        <v>-2.4619163945317268E-2</v>
      </c>
      <c r="H47" s="216">
        <f>F47/$I$13</f>
        <v>-1.4498693993367784E-5</v>
      </c>
      <c r="I47" s="215">
        <f>F47/$F$35</f>
        <v>-7.1328271117176783E-8</v>
      </c>
    </row>
  </sheetData>
  <sheetProtection algorithmName="SHA-512" hashValue="fIKoAm38b45BUm0WwkPzKVPxh9UoF1wVs1PzHoSS0cdai1kEeS5/7ggxO8pHeGKSHJE7cOQDsX2Mij9MDBMBLA==" saltValue="nZFFpz2iGpsnhZvqYXitXQ==" spinCount="100000" sheet="1" objects="1" scenarios="1"/>
  <conditionalFormatting sqref="F47:I47">
    <cfRule type="cellIs" dxfId="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1FE70-9EC4-4C58-93FF-80301BD1AC71}">
  <dimension ref="A2:C84"/>
  <sheetViews>
    <sheetView topLeftCell="A34" workbookViewId="0">
      <selection activeCell="A85" sqref="A85"/>
    </sheetView>
  </sheetViews>
  <sheetFormatPr defaultRowHeight="14.4" x14ac:dyDescent="0.3"/>
  <sheetData>
    <row r="2" spans="1:2" x14ac:dyDescent="0.3">
      <c r="A2" t="s">
        <v>236</v>
      </c>
    </row>
    <row r="3" spans="1:2" x14ac:dyDescent="0.3">
      <c r="B3" t="s">
        <v>237</v>
      </c>
    </row>
    <row r="4" spans="1:2" x14ac:dyDescent="0.3">
      <c r="B4" t="s">
        <v>238</v>
      </c>
    </row>
    <row r="5" spans="1:2" x14ac:dyDescent="0.3">
      <c r="B5" t="s">
        <v>239</v>
      </c>
    </row>
    <row r="7" spans="1:2" x14ac:dyDescent="0.3">
      <c r="A7" t="s">
        <v>240</v>
      </c>
    </row>
    <row r="8" spans="1:2" x14ac:dyDescent="0.3">
      <c r="B8" t="s">
        <v>241</v>
      </c>
    </row>
    <row r="9" spans="1:2" x14ac:dyDescent="0.3">
      <c r="B9" t="s">
        <v>242</v>
      </c>
    </row>
    <row r="10" spans="1:2" x14ac:dyDescent="0.3">
      <c r="B10" t="s">
        <v>243</v>
      </c>
    </row>
    <row r="11" spans="1:2" x14ac:dyDescent="0.3">
      <c r="B11" t="s">
        <v>141</v>
      </c>
    </row>
    <row r="13" spans="1:2" x14ac:dyDescent="0.3">
      <c r="A13" t="s">
        <v>47</v>
      </c>
    </row>
    <row r="14" spans="1:2" x14ac:dyDescent="0.3">
      <c r="B14" t="s">
        <v>244</v>
      </c>
    </row>
    <row r="15" spans="1:2" x14ac:dyDescent="0.3">
      <c r="B15" t="s">
        <v>245</v>
      </c>
    </row>
    <row r="16" spans="1:2" x14ac:dyDescent="0.3">
      <c r="B16" t="s">
        <v>246</v>
      </c>
    </row>
    <row r="17" spans="1:2" x14ac:dyDescent="0.3">
      <c r="B17" t="s">
        <v>141</v>
      </c>
    </row>
    <row r="19" spans="1:2" x14ac:dyDescent="0.3">
      <c r="A19" t="s">
        <v>247</v>
      </c>
    </row>
    <row r="20" spans="1:2" x14ac:dyDescent="0.3">
      <c r="B20" t="s">
        <v>248</v>
      </c>
    </row>
    <row r="21" spans="1:2" x14ac:dyDescent="0.3">
      <c r="B21" t="s">
        <v>249</v>
      </c>
    </row>
    <row r="22" spans="1:2" x14ac:dyDescent="0.3">
      <c r="B22" t="s">
        <v>250</v>
      </c>
    </row>
    <row r="24" spans="1:2" x14ac:dyDescent="0.3">
      <c r="A24" t="s">
        <v>251</v>
      </c>
    </row>
    <row r="25" spans="1:2" x14ac:dyDescent="0.3">
      <c r="B25" s="10">
        <v>0.04</v>
      </c>
    </row>
    <row r="26" spans="1:2" x14ac:dyDescent="0.3">
      <c r="B26" s="10">
        <v>0.09</v>
      </c>
    </row>
    <row r="28" spans="1:2" x14ac:dyDescent="0.3">
      <c r="A28" t="s">
        <v>252</v>
      </c>
    </row>
    <row r="29" spans="1:2" x14ac:dyDescent="0.3">
      <c r="B29" t="s">
        <v>194</v>
      </c>
    </row>
    <row r="30" spans="1:2" x14ac:dyDescent="0.3">
      <c r="B30" t="s">
        <v>195</v>
      </c>
    </row>
    <row r="31" spans="1:2" x14ac:dyDescent="0.3">
      <c r="B31" t="s">
        <v>196</v>
      </c>
    </row>
    <row r="32" spans="1:2" x14ac:dyDescent="0.3">
      <c r="B32" t="s">
        <v>197</v>
      </c>
    </row>
    <row r="33" spans="1:2" x14ac:dyDescent="0.3">
      <c r="B33" t="s">
        <v>253</v>
      </c>
    </row>
    <row r="34" spans="1:2" x14ac:dyDescent="0.3">
      <c r="B34" t="s">
        <v>199</v>
      </c>
    </row>
    <row r="35" spans="1:2" x14ac:dyDescent="0.3">
      <c r="B35" t="s">
        <v>200</v>
      </c>
    </row>
    <row r="36" spans="1:2" x14ac:dyDescent="0.3">
      <c r="B36" t="s">
        <v>201</v>
      </c>
    </row>
    <row r="38" spans="1:2" x14ac:dyDescent="0.3">
      <c r="A38" t="s">
        <v>254</v>
      </c>
    </row>
    <row r="39" spans="1:2" x14ac:dyDescent="0.3">
      <c r="B39" t="s">
        <v>255</v>
      </c>
    </row>
    <row r="40" spans="1:2" x14ac:dyDescent="0.3">
      <c r="B40" t="s">
        <v>256</v>
      </c>
    </row>
    <row r="41" spans="1:2" x14ac:dyDescent="0.3">
      <c r="B41" t="s">
        <v>257</v>
      </c>
    </row>
    <row r="42" spans="1:2" x14ac:dyDescent="0.3">
      <c r="B42" t="s">
        <v>258</v>
      </c>
    </row>
    <row r="44" spans="1:2" x14ac:dyDescent="0.3">
      <c r="A44" t="s">
        <v>221</v>
      </c>
    </row>
    <row r="45" spans="1:2" x14ac:dyDescent="0.3">
      <c r="B45" t="s">
        <v>273</v>
      </c>
    </row>
    <row r="46" spans="1:2" x14ac:dyDescent="0.3">
      <c r="B46" t="s">
        <v>259</v>
      </c>
    </row>
    <row r="47" spans="1:2" x14ac:dyDescent="0.3">
      <c r="B47" t="s">
        <v>260</v>
      </c>
    </row>
    <row r="51" spans="1:3" x14ac:dyDescent="0.3">
      <c r="A51">
        <v>1</v>
      </c>
    </row>
    <row r="52" spans="1:3" x14ac:dyDescent="0.3">
      <c r="A52">
        <v>2</v>
      </c>
      <c r="C52" t="s">
        <v>261</v>
      </c>
    </row>
    <row r="53" spans="1:3" x14ac:dyDescent="0.3">
      <c r="A53">
        <v>3</v>
      </c>
      <c r="C53" t="s">
        <v>262</v>
      </c>
    </row>
    <row r="54" spans="1:3" x14ac:dyDescent="0.3">
      <c r="A54">
        <v>4</v>
      </c>
    </row>
    <row r="55" spans="1:3" x14ac:dyDescent="0.3">
      <c r="A55">
        <v>5</v>
      </c>
    </row>
    <row r="56" spans="1:3" x14ac:dyDescent="0.3">
      <c r="A56">
        <v>6</v>
      </c>
    </row>
    <row r="57" spans="1:3" x14ac:dyDescent="0.3">
      <c r="A57">
        <v>7</v>
      </c>
    </row>
    <row r="58" spans="1:3" x14ac:dyDescent="0.3">
      <c r="A58" t="s">
        <v>263</v>
      </c>
    </row>
    <row r="60" spans="1:3" x14ac:dyDescent="0.3">
      <c r="A60" t="s">
        <v>264</v>
      </c>
    </row>
    <row r="61" spans="1:3" x14ac:dyDescent="0.3">
      <c r="A61" t="s">
        <v>265</v>
      </c>
    </row>
    <row r="62" spans="1:3" x14ac:dyDescent="0.3">
      <c r="A62" t="s">
        <v>266</v>
      </c>
    </row>
    <row r="64" spans="1:3" x14ac:dyDescent="0.3">
      <c r="A64" t="s">
        <v>267</v>
      </c>
    </row>
    <row r="65" spans="1:1" x14ac:dyDescent="0.3">
      <c r="A65" t="s">
        <v>268</v>
      </c>
    </row>
    <row r="67" spans="1:1" x14ac:dyDescent="0.3">
      <c r="A67">
        <v>1</v>
      </c>
    </row>
    <row r="68" spans="1:1" x14ac:dyDescent="0.3">
      <c r="A68">
        <v>2</v>
      </c>
    </row>
    <row r="69" spans="1:1" x14ac:dyDescent="0.3">
      <c r="A69">
        <v>3</v>
      </c>
    </row>
    <row r="70" spans="1:1" x14ac:dyDescent="0.3">
      <c r="A70">
        <v>4</v>
      </c>
    </row>
    <row r="71" spans="1:1" x14ac:dyDescent="0.3">
      <c r="A71">
        <v>5</v>
      </c>
    </row>
    <row r="73" spans="1:1" x14ac:dyDescent="0.3">
      <c r="A73" t="s">
        <v>269</v>
      </c>
    </row>
    <row r="74" spans="1:1" x14ac:dyDescent="0.3">
      <c r="A74" t="s">
        <v>270</v>
      </c>
    </row>
    <row r="75" spans="1:1" x14ac:dyDescent="0.3">
      <c r="A75" t="s">
        <v>271</v>
      </c>
    </row>
    <row r="76" spans="1:1" x14ac:dyDescent="0.3">
      <c r="A76" t="s">
        <v>141</v>
      </c>
    </row>
    <row r="78" spans="1:1" x14ac:dyDescent="0.3">
      <c r="A78" t="s">
        <v>128</v>
      </c>
    </row>
    <row r="79" spans="1:1" x14ac:dyDescent="0.3">
      <c r="A79" t="s">
        <v>272</v>
      </c>
    </row>
    <row r="80" spans="1:1" x14ac:dyDescent="0.3">
      <c r="A80" t="s">
        <v>266</v>
      </c>
    </row>
    <row r="82" spans="1:1" x14ac:dyDescent="0.3">
      <c r="A82" t="s">
        <v>128</v>
      </c>
    </row>
    <row r="83" spans="1:1" x14ac:dyDescent="0.3">
      <c r="A83" t="s">
        <v>292</v>
      </c>
    </row>
    <row r="84" spans="1:1" x14ac:dyDescent="0.3">
      <c r="A84" t="s">
        <v>141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69dc9e-39e2-4917-805c-334a06a3bf7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E4A7EB7E530F4D9979BAB19197552B" ma:contentTypeVersion="15" ma:contentTypeDescription="Create a new document." ma:contentTypeScope="" ma:versionID="2aff3e68894c87068f75326b6aae6104">
  <xsd:schema xmlns:xsd="http://www.w3.org/2001/XMLSchema" xmlns:xs="http://www.w3.org/2001/XMLSchema" xmlns:p="http://schemas.microsoft.com/office/2006/metadata/properties" xmlns:ns1="http://schemas.microsoft.com/sharepoint/v3" xmlns:ns2="d169dc9e-39e2-4917-805c-334a06a3bf74" xmlns:ns3="855086ba-3b13-493d-8b6e-1fdaf49bf32a" targetNamespace="http://schemas.microsoft.com/office/2006/metadata/properties" ma:root="true" ma:fieldsID="dc2d70581d6913947c9f13ec6f0e9b1a" ns1:_="" ns2:_="" ns3:_="">
    <xsd:import namespace="http://schemas.microsoft.com/sharepoint/v3"/>
    <xsd:import namespace="d169dc9e-39e2-4917-805c-334a06a3bf74"/>
    <xsd:import namespace="855086ba-3b13-493d-8b6e-1fdaf49bf3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69dc9e-39e2-4917-805c-334a06a3b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9ad42d6-844d-4807-9039-ba12cc2346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5086ba-3b13-493d-8b6e-1fdaf49bf3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932602-694A-4561-93A5-F89EB3742661}">
  <ds:schemaRefs>
    <ds:schemaRef ds:uri="http://schemas.microsoft.com/office/2006/metadata/properties"/>
    <ds:schemaRef ds:uri="http://schemas.microsoft.com/office/infopath/2007/PartnerControls"/>
    <ds:schemaRef ds:uri="d169dc9e-39e2-4917-805c-334a06a3bf74"/>
    <ds:schemaRef ds:uri="http://schemas.microsoft.com/sharepoint/v3"/>
  </ds:schemaRefs>
</ds:datastoreItem>
</file>

<file path=customXml/itemProps2.xml><?xml version="1.0" encoding="utf-8"?>
<ds:datastoreItem xmlns:ds="http://schemas.openxmlformats.org/officeDocument/2006/customXml" ds:itemID="{859F5D5F-2353-4FE2-9D88-9AC91408C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69dc9e-39e2-4917-805c-334a06a3bf74"/>
    <ds:schemaRef ds:uri="855086ba-3b13-493d-8b6e-1fdaf49bf3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487AFD-98A6-4CAD-A369-B69CCBE60F10}">
  <ds:schemaRefs>
    <ds:schemaRef ds:uri="http://schemas.microsoft.com/sharepoint/v3/contenttype/forms"/>
  </ds:schemaRefs>
</ds:datastoreItem>
</file>

<file path=docMetadata/LabelInfo.xml><?xml version="1.0" encoding="utf-8"?>
<clbl:labelList xmlns:clbl="http://schemas.microsoft.com/office/2020/mipLabelMetadata">
  <clbl:label id="{3392a0ee-6ccb-49c5-94b5-f5e6d8a665d6}" enabled="0" method="" siteId="{3392a0ee-6ccb-49c5-94b5-f5e6d8a66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Application</vt:lpstr>
      <vt:lpstr>Homeownership</vt:lpstr>
      <vt:lpstr>City Staff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Englehart, Michael</dc:creator>
  <cp:keywords/>
  <dc:description/>
  <cp:lastModifiedBy>Englehart, Michael</cp:lastModifiedBy>
  <cp:revision/>
  <dcterms:created xsi:type="dcterms:W3CDTF">2024-11-26T17:02:38Z</dcterms:created>
  <dcterms:modified xsi:type="dcterms:W3CDTF">2025-12-09T16:57:45Z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0x01010004E4A7EB7E530F4D9979BAB19197552B</vt:lpwstr>
  </property>
  <property fmtid="{D5CDD505-2E9C-101B-9397-08002B2CF9AE}" pid="3" name="MediaServiceImageTags">
    <vt:lpwstr/>
  </property>
</Properties>
</file>